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946" firstSheet="18" activeTab="24"/>
  </bookViews>
  <sheets>
    <sheet name="Viršelis" sheetId="1" r:id="rId1"/>
    <sheet name="60 M" sheetId="2" r:id="rId2"/>
    <sheet name="60 M suv" sheetId="3" r:id="rId3"/>
    <sheet name="60 B" sheetId="4" r:id="rId4"/>
    <sheet name="60 B suv" sheetId="5" r:id="rId5"/>
    <sheet name="300 M" sheetId="6" r:id="rId6"/>
    <sheet name="300 M suv" sheetId="7" r:id="rId7"/>
    <sheet name="300 B" sheetId="8" r:id="rId8"/>
    <sheet name="300 B suv" sheetId="9" r:id="rId9"/>
    <sheet name="600 M" sheetId="10" r:id="rId10"/>
    <sheet name="600 M suv" sheetId="11" r:id="rId11"/>
    <sheet name="600 B" sheetId="12" r:id="rId12"/>
    <sheet name="1000 M" sheetId="13" r:id="rId13"/>
    <sheet name="1000 B" sheetId="14" r:id="rId14"/>
    <sheet name="60 bb M" sheetId="15" r:id="rId15"/>
    <sheet name="60 bb B" sheetId="16" r:id="rId16"/>
    <sheet name="1000 m sp.ėjimas M" sheetId="17" r:id="rId17"/>
    <sheet name="2000 m sp.ėjimas B" sheetId="18" r:id="rId18"/>
    <sheet name="Aukstis M" sheetId="19" r:id="rId19"/>
    <sheet name="Aukstis B" sheetId="20" r:id="rId20"/>
    <sheet name="Kartis M" sheetId="21" r:id="rId21"/>
    <sheet name="Kartis B" sheetId="22" r:id="rId22"/>
    <sheet name="Tolis M" sheetId="23" r:id="rId23"/>
    <sheet name="Tolis B" sheetId="24" r:id="rId24"/>
    <sheet name="Rutulys M" sheetId="25" r:id="rId25"/>
    <sheet name="Rutulys B" sheetId="26" r:id="rId26"/>
    <sheet name="Kamuoliukas M" sheetId="27" r:id="rId27"/>
    <sheet name="Kamuoliukas B" sheetId="28" r:id="rId28"/>
    <sheet name="Diskas M" sheetId="29" r:id="rId29"/>
    <sheet name="Diskas B" sheetId="30" r:id="rId30"/>
    <sheet name="Ietis M" sheetId="31" r:id="rId31"/>
    <sheet name="Ietis B" sheetId="32" r:id="rId32"/>
    <sheet name="Kūjis B" sheetId="33" r:id="rId33"/>
  </sheets>
  <definedNames>
    <definedName name="vaišis">#REF!</definedName>
  </definedNames>
  <calcPr fullCalcOnLoad="1"/>
</workbook>
</file>

<file path=xl/sharedStrings.xml><?xml version="1.0" encoding="utf-8"?>
<sst xmlns="http://schemas.openxmlformats.org/spreadsheetml/2006/main" count="4350" uniqueCount="1125">
  <si>
    <t>Varžybų vyriausiasis sekretorius</t>
  </si>
  <si>
    <t>Arnas LUKOŠAITIS</t>
  </si>
  <si>
    <t>60 m bėgimas mergaitės</t>
  </si>
  <si>
    <t>Vardas</t>
  </si>
  <si>
    <t>Pavardė</t>
  </si>
  <si>
    <t>Gimimo data</t>
  </si>
  <si>
    <t>Komanda</t>
  </si>
  <si>
    <t>Sporto mokykla</t>
  </si>
  <si>
    <t>Sporto klubas</t>
  </si>
  <si>
    <t>Rez.par.b.</t>
  </si>
  <si>
    <t>Rez.fin.</t>
  </si>
  <si>
    <t>Kv.l.</t>
  </si>
  <si>
    <t>Treneris</t>
  </si>
  <si>
    <t>60 m bėgimas berniukai</t>
  </si>
  <si>
    <t>Rezultatas</t>
  </si>
  <si>
    <t>600 m bėgimas mergaitės</t>
  </si>
  <si>
    <t>Eilė</t>
  </si>
  <si>
    <t>Nr.</t>
  </si>
  <si>
    <t>600 m bėgimas berniukai</t>
  </si>
  <si>
    <t>1000 m bėgimas mergaitės</t>
  </si>
  <si>
    <t>Kamilė</t>
  </si>
  <si>
    <t>Elektrėnai</t>
  </si>
  <si>
    <t>Elektrėnų SC</t>
  </si>
  <si>
    <t>I.Ivoškienė</t>
  </si>
  <si>
    <t>S.Čėsna</t>
  </si>
  <si>
    <t>Deimantė</t>
  </si>
  <si>
    <t>Akvilė</t>
  </si>
  <si>
    <t>Gabija</t>
  </si>
  <si>
    <t>Prienų KKSC</t>
  </si>
  <si>
    <t>SK "Einius"</t>
  </si>
  <si>
    <t>Karolina</t>
  </si>
  <si>
    <t>Aistė</t>
  </si>
  <si>
    <t>Gerda</t>
  </si>
  <si>
    <t>Raseinių KKSC</t>
  </si>
  <si>
    <t>Šakių JKSC</t>
  </si>
  <si>
    <t>Šilutės SM</t>
  </si>
  <si>
    <t>L.Leikuvienė</t>
  </si>
  <si>
    <t>Viktorija</t>
  </si>
  <si>
    <t>R.Turla</t>
  </si>
  <si>
    <t>Austėja</t>
  </si>
  <si>
    <t>Vilkaviškio SM</t>
  </si>
  <si>
    <t>Paulina</t>
  </si>
  <si>
    <t>Vilniaus r. SM</t>
  </si>
  <si>
    <t>1000 m bėgimas berniukai</t>
  </si>
  <si>
    <t>Rokas</t>
  </si>
  <si>
    <t>V.Lebeckienė</t>
  </si>
  <si>
    <t>Ignas</t>
  </si>
  <si>
    <t>Gabrielius</t>
  </si>
  <si>
    <t>Pasvalio SM</t>
  </si>
  <si>
    <t>Lukas</t>
  </si>
  <si>
    <t>Šiaulių rajonas</t>
  </si>
  <si>
    <t>Kuršėnų SM</t>
  </si>
  <si>
    <t>A.Lukošaitis</t>
  </si>
  <si>
    <t>Justas</t>
  </si>
  <si>
    <t>M.Saldukaitis</t>
  </si>
  <si>
    <t>Edvinas</t>
  </si>
  <si>
    <t>Matas</t>
  </si>
  <si>
    <t>60 m barjerinis bėgimas mergaitės (0.76.2-7.50)</t>
  </si>
  <si>
    <t>R.Voronkova</t>
  </si>
  <si>
    <t>Kėdainių SC</t>
  </si>
  <si>
    <t>Greta</t>
  </si>
  <si>
    <t>L.Kaveckienė</t>
  </si>
  <si>
    <t>Ugnė</t>
  </si>
  <si>
    <t>Emilija</t>
  </si>
  <si>
    <t>60 m barjerinis bėgimas berniukai (0.76.2-7.50)</t>
  </si>
  <si>
    <t>Kauno rajonas</t>
  </si>
  <si>
    <t>Paulius</t>
  </si>
  <si>
    <t>1000 m sportinis ėjimas mergaitės</t>
  </si>
  <si>
    <t>Evelina</t>
  </si>
  <si>
    <t>R.Kaselis</t>
  </si>
  <si>
    <t>PSĖK</t>
  </si>
  <si>
    <t>2000 m sportinis ėjimas berniukai</t>
  </si>
  <si>
    <t>Šuolis į aukštį mergaitės</t>
  </si>
  <si>
    <t>Bandymai</t>
  </si>
  <si>
    <t>Rezult.</t>
  </si>
  <si>
    <t>P.Veikalas</t>
  </si>
  <si>
    <t>Marijampolė</t>
  </si>
  <si>
    <t>Augustė</t>
  </si>
  <si>
    <t>Šuolis į aukštį berniukai</t>
  </si>
  <si>
    <t>Šuolis su kartim berniukai</t>
  </si>
  <si>
    <t>Meškuičiai</t>
  </si>
  <si>
    <t>P.Vaitkus</t>
  </si>
  <si>
    <t>Šuolis į tolį mergaitės</t>
  </si>
  <si>
    <t>Gabrielė</t>
  </si>
  <si>
    <t>Klaipėdos rajonas</t>
  </si>
  <si>
    <t>L.Gruzdienė</t>
  </si>
  <si>
    <t>Vakarė</t>
  </si>
  <si>
    <t>E.Petrokas</t>
  </si>
  <si>
    <t>A.Ulinskas</t>
  </si>
  <si>
    <t>Viltė</t>
  </si>
  <si>
    <t>Šuolis į tolį berniukai</t>
  </si>
  <si>
    <t>Z.Rajunčius</t>
  </si>
  <si>
    <t>Gintarė</t>
  </si>
  <si>
    <t>Rugilė</t>
  </si>
  <si>
    <t>M.Skamarakas</t>
  </si>
  <si>
    <t>Rutulio stūmimas berniukai (3 kg)</t>
  </si>
  <si>
    <t>Palanga</t>
  </si>
  <si>
    <t>Palangos SC</t>
  </si>
  <si>
    <t>Samanta</t>
  </si>
  <si>
    <t>Stankus</t>
  </si>
  <si>
    <t>Airidas</t>
  </si>
  <si>
    <t>Nedas</t>
  </si>
  <si>
    <t>R.Bindokienė</t>
  </si>
  <si>
    <t>Goda</t>
  </si>
  <si>
    <t>Beata</t>
  </si>
  <si>
    <t>Agnė</t>
  </si>
  <si>
    <t>Šilalės SM</t>
  </si>
  <si>
    <t>R.Bendžius</t>
  </si>
  <si>
    <t>Rutulio stūmimas mergaitės (2 kg)</t>
  </si>
  <si>
    <t>Justė</t>
  </si>
  <si>
    <t>ŠRSC</t>
  </si>
  <si>
    <t>Diana</t>
  </si>
  <si>
    <t>V.Meškauskas</t>
  </si>
  <si>
    <t>Aurėja</t>
  </si>
  <si>
    <t>Kaltinėnai</t>
  </si>
  <si>
    <t>Augustas</t>
  </si>
  <si>
    <t>Adrija</t>
  </si>
  <si>
    <t>Danielius</t>
  </si>
  <si>
    <t>Domas</t>
  </si>
  <si>
    <t>Jakaitytė</t>
  </si>
  <si>
    <t>K.Kuzmickienė</t>
  </si>
  <si>
    <t>Akmenės rajonas</t>
  </si>
  <si>
    <t>Liepa</t>
  </si>
  <si>
    <t>G.Goštautaitė</t>
  </si>
  <si>
    <t>Varžybų vyriausiasis teisėjas</t>
  </si>
  <si>
    <t>Akmenės SC</t>
  </si>
  <si>
    <t>Ieva</t>
  </si>
  <si>
    <t>S.Rinkūnas</t>
  </si>
  <si>
    <t>Tadas</t>
  </si>
  <si>
    <t>Jonavos KKSC</t>
  </si>
  <si>
    <t>Adrijus</t>
  </si>
  <si>
    <t>Dapkus</t>
  </si>
  <si>
    <t>2007-06-12</t>
  </si>
  <si>
    <t>Bagdonavičius</t>
  </si>
  <si>
    <t>2007-07-13</t>
  </si>
  <si>
    <t>Tautvydas</t>
  </si>
  <si>
    <t>A.Starkevičius</t>
  </si>
  <si>
    <t>Ūla</t>
  </si>
  <si>
    <t>Vilius</t>
  </si>
  <si>
    <t>Nojus</t>
  </si>
  <si>
    <t>Kvedaraitė</t>
  </si>
  <si>
    <t>Žilinskaitė</t>
  </si>
  <si>
    <t>Jonauskaitė</t>
  </si>
  <si>
    <t>2008-07-30</t>
  </si>
  <si>
    <t>Rojus</t>
  </si>
  <si>
    <t>Pijus</t>
  </si>
  <si>
    <t>Saulė</t>
  </si>
  <si>
    <t>Gytis</t>
  </si>
  <si>
    <t>Janušauskas</t>
  </si>
  <si>
    <t>Švenčionių rajonas</t>
  </si>
  <si>
    <t>Rapolas</t>
  </si>
  <si>
    <t>Mija</t>
  </si>
  <si>
    <t>Pielikytė</t>
  </si>
  <si>
    <t>2007-08-21</t>
  </si>
  <si>
    <t>Varžybų techninis delegatas</t>
  </si>
  <si>
    <t>Tolvydas SKALIKAS</t>
  </si>
  <si>
    <t>Gintaras</t>
  </si>
  <si>
    <t>S.Oželis</t>
  </si>
  <si>
    <t>Simona</t>
  </si>
  <si>
    <t>Arnas</t>
  </si>
  <si>
    <t>Paula</t>
  </si>
  <si>
    <t>Meda</t>
  </si>
  <si>
    <t>Julius</t>
  </si>
  <si>
    <t>Jokūbas</t>
  </si>
  <si>
    <t>Urbonavičiūtė</t>
  </si>
  <si>
    <t>Vytautė</t>
  </si>
  <si>
    <t>Alanta</t>
  </si>
  <si>
    <t>Elzė</t>
  </si>
  <si>
    <t>E.Norvilas</t>
  </si>
  <si>
    <t>Eimantas</t>
  </si>
  <si>
    <t>A.Pleskys</t>
  </si>
  <si>
    <t>Laura</t>
  </si>
  <si>
    <t>Simas</t>
  </si>
  <si>
    <t>Eva</t>
  </si>
  <si>
    <t>Erikas</t>
  </si>
  <si>
    <t>Grikšaitė</t>
  </si>
  <si>
    <t>Dovydas</t>
  </si>
  <si>
    <t>Benas</t>
  </si>
  <si>
    <t>Džiugas</t>
  </si>
  <si>
    <t>Z.Balčiauskas</t>
  </si>
  <si>
    <t>Aurelija</t>
  </si>
  <si>
    <t>Lukoševičius</t>
  </si>
  <si>
    <t>Žygimantas</t>
  </si>
  <si>
    <t>Šilalės rajonas</t>
  </si>
  <si>
    <t>Andrėja</t>
  </si>
  <si>
    <t>Šuolis su kartim mergaitės</t>
  </si>
  <si>
    <t>Takas</t>
  </si>
  <si>
    <t>Žemlauskaitė</t>
  </si>
  <si>
    <t>2009-04-24</t>
  </si>
  <si>
    <t>Statkutė</t>
  </si>
  <si>
    <t>2010-07-29</t>
  </si>
  <si>
    <t>Vitkutė</t>
  </si>
  <si>
    <t>2009-11-01</t>
  </si>
  <si>
    <t>Gedžius</t>
  </si>
  <si>
    <t>Vesta</t>
  </si>
  <si>
    <t>2008-05-22</t>
  </si>
  <si>
    <t>2007-05-28</t>
  </si>
  <si>
    <t>Montvilas</t>
  </si>
  <si>
    <t>Taparauskas</t>
  </si>
  <si>
    <t>2009-05-17</t>
  </si>
  <si>
    <t>2009-03-21</t>
  </si>
  <si>
    <t>Urtė</t>
  </si>
  <si>
    <t>Stoškutė</t>
  </si>
  <si>
    <t>2007-01-19</t>
  </si>
  <si>
    <t>Jakubčionis</t>
  </si>
  <si>
    <t>2007-07-08</t>
  </si>
  <si>
    <t>Pliskauskas</t>
  </si>
  <si>
    <t>Balsytė</t>
  </si>
  <si>
    <t>Emanuelė</t>
  </si>
  <si>
    <t>Kalitkevičiūtė</t>
  </si>
  <si>
    <t>Vaineta</t>
  </si>
  <si>
    <t>Mockaitytė</t>
  </si>
  <si>
    <t>2007-01-18</t>
  </si>
  <si>
    <t>Lapinskaitė</t>
  </si>
  <si>
    <t>2007-02-07</t>
  </si>
  <si>
    <t>Petukauskaitė</t>
  </si>
  <si>
    <t>2007-01-14</t>
  </si>
  <si>
    <t>Šukauskas</t>
  </si>
  <si>
    <t>2007-01-17</t>
  </si>
  <si>
    <t>Dainys</t>
  </si>
  <si>
    <t>2008-12-24</t>
  </si>
  <si>
    <t>Vainorius</t>
  </si>
  <si>
    <t>Litvinavičius</t>
  </si>
  <si>
    <t>2008-09-26</t>
  </si>
  <si>
    <t>Voroninas</t>
  </si>
  <si>
    <t>Survilaitė</t>
  </si>
  <si>
    <t>Odeta</t>
  </si>
  <si>
    <t>Klinkevičiūtė</t>
  </si>
  <si>
    <t>2008-09-06</t>
  </si>
  <si>
    <t>Inesa</t>
  </si>
  <si>
    <t>Chlapotinaitė</t>
  </si>
  <si>
    <t>2009-07-20</t>
  </si>
  <si>
    <t>Orestas</t>
  </si>
  <si>
    <t>KKSC</t>
  </si>
  <si>
    <t>Šukutytė</t>
  </si>
  <si>
    <t>2008-07-17</t>
  </si>
  <si>
    <t>V.Kokarskaja</t>
  </si>
  <si>
    <t>L.Stanienė</t>
  </si>
  <si>
    <t>Jurbarko rajonas</t>
  </si>
  <si>
    <t>Minevičius</t>
  </si>
  <si>
    <t>Simanavičius</t>
  </si>
  <si>
    <t>Kauno r. SM</t>
  </si>
  <si>
    <t>Rūta</t>
  </si>
  <si>
    <t>2007-02-26</t>
  </si>
  <si>
    <t>Knivaitė</t>
  </si>
  <si>
    <t>2008-08-28</t>
  </si>
  <si>
    <t>Petryla</t>
  </si>
  <si>
    <t>Ąžuolas</t>
  </si>
  <si>
    <t>Liebaitė</t>
  </si>
  <si>
    <t>Kelmės rajonas</t>
  </si>
  <si>
    <t>Kelmės SC</t>
  </si>
  <si>
    <t>2010-01-29</t>
  </si>
  <si>
    <t>Smiltė</t>
  </si>
  <si>
    <t>Kelpšaitė</t>
  </si>
  <si>
    <t>Emutė</t>
  </si>
  <si>
    <t>Kaubrytė</t>
  </si>
  <si>
    <t>2007-02-01</t>
  </si>
  <si>
    <t>Pareigis</t>
  </si>
  <si>
    <t>Žilvinas</t>
  </si>
  <si>
    <t>Mykolaitis</t>
  </si>
  <si>
    <t>G.Janušauskas</t>
  </si>
  <si>
    <t>Aurimas</t>
  </si>
  <si>
    <t>Rudvalytė</t>
  </si>
  <si>
    <t>Amelija</t>
  </si>
  <si>
    <t>Klaidas</t>
  </si>
  <si>
    <t>Vyšniauskas</t>
  </si>
  <si>
    <t>Zigmantaitė</t>
  </si>
  <si>
    <t>Kotryna</t>
  </si>
  <si>
    <t>Bernotaitė</t>
  </si>
  <si>
    <t>Deividas</t>
  </si>
  <si>
    <t>2007-10-26</t>
  </si>
  <si>
    <t>A.Bajoras,D.Rauktys</t>
  </si>
  <si>
    <t>Antoščak</t>
  </si>
  <si>
    <t>Bičkauskaitė</t>
  </si>
  <si>
    <t>Mihailovski</t>
  </si>
  <si>
    <t>Visockaitė</t>
  </si>
  <si>
    <t>Morta</t>
  </si>
  <si>
    <t>Jurgelevičius</t>
  </si>
  <si>
    <t>Kristijonas</t>
  </si>
  <si>
    <t>Gertrūda</t>
  </si>
  <si>
    <t>Jekaterina</t>
  </si>
  <si>
    <t>2009-09-11</t>
  </si>
  <si>
    <t>Tajus</t>
  </si>
  <si>
    <t>Prienų rajonas</t>
  </si>
  <si>
    <t>Darija</t>
  </si>
  <si>
    <t>Kuzmickaitė</t>
  </si>
  <si>
    <t>2007-03-21</t>
  </si>
  <si>
    <t>Silvija</t>
  </si>
  <si>
    <t>2007-04-15</t>
  </si>
  <si>
    <t>Baranauskaitė</t>
  </si>
  <si>
    <t>Petraitytė</t>
  </si>
  <si>
    <t>Mėja</t>
  </si>
  <si>
    <t>2008-02-04</t>
  </si>
  <si>
    <t>Ariogalos tauras</t>
  </si>
  <si>
    <t>Žemaitis</t>
  </si>
  <si>
    <t>2007-05-31</t>
  </si>
  <si>
    <t>Karolis</t>
  </si>
  <si>
    <t>Varanius</t>
  </si>
  <si>
    <t>2007-10-11</t>
  </si>
  <si>
    <t>Aistis</t>
  </si>
  <si>
    <t>Narijauskas</t>
  </si>
  <si>
    <t>2007-07-26</t>
  </si>
  <si>
    <t>Rytis</t>
  </si>
  <si>
    <t>Zykas</t>
  </si>
  <si>
    <t>A.Petrokas</t>
  </si>
  <si>
    <t>Paulauskaitė</t>
  </si>
  <si>
    <t>2007-09-07</t>
  </si>
  <si>
    <t>Matijošaitytė</t>
  </si>
  <si>
    <t>2007-12-28</t>
  </si>
  <si>
    <t>Rasenių rajonas</t>
  </si>
  <si>
    <t>2007-04-17</t>
  </si>
  <si>
    <t>Emilis</t>
  </si>
  <si>
    <t>2008-08-22</t>
  </si>
  <si>
    <t>Šakių rajonas</t>
  </si>
  <si>
    <t>Surgautas</t>
  </si>
  <si>
    <t>"Flamingas"</t>
  </si>
  <si>
    <t>R.Juodis</t>
  </si>
  <si>
    <t>Daraškevičiūtė</t>
  </si>
  <si>
    <t>Titas</t>
  </si>
  <si>
    <t>Ružinas</t>
  </si>
  <si>
    <t>Ašmonas</t>
  </si>
  <si>
    <t>Petravičius</t>
  </si>
  <si>
    <t>2007-04-14</t>
  </si>
  <si>
    <t>Bladys</t>
  </si>
  <si>
    <t>2007-06-24</t>
  </si>
  <si>
    <t>Neverdauskis</t>
  </si>
  <si>
    <t>2007-03-16</t>
  </si>
  <si>
    <t>Darintas</t>
  </si>
  <si>
    <t>Šimašius</t>
  </si>
  <si>
    <t>2008-07-08</t>
  </si>
  <si>
    <t>Petraitis</t>
  </si>
  <si>
    <t>Mykolas</t>
  </si>
  <si>
    <t>Juškaitė</t>
  </si>
  <si>
    <t>2008-07-22</t>
  </si>
  <si>
    <t>Kerpytė</t>
  </si>
  <si>
    <t>2008-06-09</t>
  </si>
  <si>
    <t>Šilutės rajonas</t>
  </si>
  <si>
    <t>Einoras</t>
  </si>
  <si>
    <t>Žavoronkovas</t>
  </si>
  <si>
    <t>2007-05-19</t>
  </si>
  <si>
    <t>Ingrida</t>
  </si>
  <si>
    <t>Vaisiūnaitė</t>
  </si>
  <si>
    <t>2009-12-19</t>
  </si>
  <si>
    <t>Pavlova</t>
  </si>
  <si>
    <t>Lenardaitė</t>
  </si>
  <si>
    <t>2007-09-18</t>
  </si>
  <si>
    <t>sk.Aitvaras</t>
  </si>
  <si>
    <t>Petrėnaitė</t>
  </si>
  <si>
    <t>2008-01-28</t>
  </si>
  <si>
    <t>SRC</t>
  </si>
  <si>
    <t>"Žemaitija"</t>
  </si>
  <si>
    <t>Domeikaitė</t>
  </si>
  <si>
    <t>2007-11-14</t>
  </si>
  <si>
    <t>Keliauskaitė</t>
  </si>
  <si>
    <t>2008-01-24</t>
  </si>
  <si>
    <t>2008-03-27</t>
  </si>
  <si>
    <t>Varpiotaitė</t>
  </si>
  <si>
    <t>2008-06-30</t>
  </si>
  <si>
    <t>2010-10-26</t>
  </si>
  <si>
    <t>Telšių rajonas</t>
  </si>
  <si>
    <t>Kristupas</t>
  </si>
  <si>
    <t>Motiejūnaitė</t>
  </si>
  <si>
    <t>2007-07-02</t>
  </si>
  <si>
    <t>David</t>
  </si>
  <si>
    <t>2007-11-26</t>
  </si>
  <si>
    <t>2007-11-01</t>
  </si>
  <si>
    <t>2008-05-08</t>
  </si>
  <si>
    <t>Vilniaus rajonas</t>
  </si>
  <si>
    <t>Jogaila</t>
  </si>
  <si>
    <t>Faustas</t>
  </si>
  <si>
    <t>2007-03-07</t>
  </si>
  <si>
    <t>Deltuvaitė</t>
  </si>
  <si>
    <t>2007-06-29</t>
  </si>
  <si>
    <t>Tomas</t>
  </si>
  <si>
    <t>Kriščiūnas</t>
  </si>
  <si>
    <t>2008-10-14</t>
  </si>
  <si>
    <t>Dominaitis</t>
  </si>
  <si>
    <t>2007-07-03</t>
  </si>
  <si>
    <t>2008-07-06</t>
  </si>
  <si>
    <t>Vilkaviškio rajonas</t>
  </si>
  <si>
    <t>Pasvalio rajonas</t>
  </si>
  <si>
    <t>Kėdainių rajonas</t>
  </si>
  <si>
    <t>Jonavos rajonas</t>
  </si>
  <si>
    <t>Biržų rajonas</t>
  </si>
  <si>
    <t>Mantas</t>
  </si>
  <si>
    <t>Balčiūnas</t>
  </si>
  <si>
    <t>Gustė</t>
  </si>
  <si>
    <t>Vanesa</t>
  </si>
  <si>
    <t>Martinaitytė</t>
  </si>
  <si>
    <t>2008-04-12</t>
  </si>
  <si>
    <t>Adomavičius</t>
  </si>
  <si>
    <t>Brusokaitė</t>
  </si>
  <si>
    <t>Lenčiauskaitė</t>
  </si>
  <si>
    <t>2008-01-01</t>
  </si>
  <si>
    <t>Vaitkus</t>
  </si>
  <si>
    <t>2009-03-29</t>
  </si>
  <si>
    <t>Rimovič</t>
  </si>
  <si>
    <t>Mindaugas</t>
  </si>
  <si>
    <t>Julija</t>
  </si>
  <si>
    <t>Aiva</t>
  </si>
  <si>
    <t>Rokiškio rajonas</t>
  </si>
  <si>
    <t>Rokiškio KKSC</t>
  </si>
  <si>
    <t>R.Šinkūnas</t>
  </si>
  <si>
    <t>Skuodo KKSC</t>
  </si>
  <si>
    <t>A.Donėla</t>
  </si>
  <si>
    <t>Jonušas</t>
  </si>
  <si>
    <t>2020 m. liepos 2 d.</t>
  </si>
  <si>
    <t>Šiauliai, stadionas</t>
  </si>
  <si>
    <t>Darius VRUBLIAUSKAS</t>
  </si>
  <si>
    <t>LIETUVOS VAIKŲ (GIM. 2007 M. IR JAUNESNIŲ) LENGVOSIOS ATLETIKOS ČEMPIONATAS</t>
  </si>
  <si>
    <t>Šiauliai, 2020 m. liepos 2 d.</t>
  </si>
  <si>
    <t>300 m bėgimas mergaitės</t>
  </si>
  <si>
    <t>300 m bėgimas berniukai</t>
  </si>
  <si>
    <t>Kamuoliuko metimas mergaitės (150 g)</t>
  </si>
  <si>
    <t>Disko metimas mergaitės (750 g)</t>
  </si>
  <si>
    <t>Ieties metimas mergaitės (400 g)</t>
  </si>
  <si>
    <t>Kamuoliuko metimas berniukai (150 g)</t>
  </si>
  <si>
    <t>Disko metimas berniukai (1 kg)</t>
  </si>
  <si>
    <t>Ieties metimas berniukai (500 g)</t>
  </si>
  <si>
    <t>Kūjo metimas berniukai (3 kg)</t>
  </si>
  <si>
    <t>2007-09-04</t>
  </si>
  <si>
    <t>2008-01-04</t>
  </si>
  <si>
    <t>Butkus</t>
  </si>
  <si>
    <t>2009-04-30</t>
  </si>
  <si>
    <t>Mockevičius</t>
  </si>
  <si>
    <t>Ivašauskas</t>
  </si>
  <si>
    <t>2007-09-17</t>
  </si>
  <si>
    <t>2007-01-04</t>
  </si>
  <si>
    <t>Nauckūnas</t>
  </si>
  <si>
    <t>2007-07-19</t>
  </si>
  <si>
    <t>2008-01-22</t>
  </si>
  <si>
    <t>2007-04-24</t>
  </si>
  <si>
    <t>Kuzmickas</t>
  </si>
  <si>
    <t>2008-09-08</t>
  </si>
  <si>
    <t>Alytus</t>
  </si>
  <si>
    <t>V.Šmidtas</t>
  </si>
  <si>
    <t>K.Giedraitis</t>
  </si>
  <si>
    <t>J.Baltrušaitis</t>
  </si>
  <si>
    <t>Erminas</t>
  </si>
  <si>
    <t>Dudoras</t>
  </si>
  <si>
    <t>2008-02-10</t>
  </si>
  <si>
    <t>BKKSC</t>
  </si>
  <si>
    <t>Oskaras</t>
  </si>
  <si>
    <t>Radevičius</t>
  </si>
  <si>
    <t>2010-05-24</t>
  </si>
  <si>
    <t>A.Viduolis</t>
  </si>
  <si>
    <t>Petruškevičius</t>
  </si>
  <si>
    <t>2009-11-24</t>
  </si>
  <si>
    <t>Rundėnas</t>
  </si>
  <si>
    <t>2009-04-23</t>
  </si>
  <si>
    <t>Ulenskas</t>
  </si>
  <si>
    <t>2009-12-09</t>
  </si>
  <si>
    <t>V.Bagamolovas</t>
  </si>
  <si>
    <t>2009-03-16</t>
  </si>
  <si>
    <t>Liaudanskas</t>
  </si>
  <si>
    <t>2007-01-10</t>
  </si>
  <si>
    <t>Laurynas</t>
  </si>
  <si>
    <t>Gackas</t>
  </si>
  <si>
    <t>Ievutė</t>
  </si>
  <si>
    <t>Haruyun</t>
  </si>
  <si>
    <t>Kurdyan</t>
  </si>
  <si>
    <t>Beatričė</t>
  </si>
  <si>
    <t>Vasiliauskaitė</t>
  </si>
  <si>
    <t>2008-06-20</t>
  </si>
  <si>
    <t>Milena</t>
  </si>
  <si>
    <t>Uksaitė</t>
  </si>
  <si>
    <t>2008-03-21</t>
  </si>
  <si>
    <t>2007-01-11</t>
  </si>
  <si>
    <t>Simonas</t>
  </si>
  <si>
    <t>Naimovičius</t>
  </si>
  <si>
    <t>2011-07-11</t>
  </si>
  <si>
    <t>Dijus</t>
  </si>
  <si>
    <t>Vorononas</t>
  </si>
  <si>
    <t>2011-03-08</t>
  </si>
  <si>
    <t>Ūmantaitė</t>
  </si>
  <si>
    <t>2010-04-15</t>
  </si>
  <si>
    <t>Genulevičiūtė</t>
  </si>
  <si>
    <t>2009-03-13</t>
  </si>
  <si>
    <t>Runkėvič</t>
  </si>
  <si>
    <t>2008-03-13</t>
  </si>
  <si>
    <t>Ermita</t>
  </si>
  <si>
    <t>Pagrandytė</t>
  </si>
  <si>
    <t>2008-11-07</t>
  </si>
  <si>
    <t>Emilijus</t>
  </si>
  <si>
    <t>Lapeika</t>
  </si>
  <si>
    <t>JSC</t>
  </si>
  <si>
    <t>Remeika</t>
  </si>
  <si>
    <t>Karžinauskas</t>
  </si>
  <si>
    <t>Kinderytė</t>
  </si>
  <si>
    <t>Jonas</t>
  </si>
  <si>
    <t>Traškauskas</t>
  </si>
  <si>
    <t>Traškauskaitė</t>
  </si>
  <si>
    <t>Jacaitė</t>
  </si>
  <si>
    <t>2010-03-10</t>
  </si>
  <si>
    <t>V.Butautienė</t>
  </si>
  <si>
    <t>Amilė</t>
  </si>
  <si>
    <t>Apinytė</t>
  </si>
  <si>
    <t>2010-05-09</t>
  </si>
  <si>
    <t>Joniškio rajonas</t>
  </si>
  <si>
    <t>Skaiva</t>
  </si>
  <si>
    <t>Jasevičiūtė</t>
  </si>
  <si>
    <t>2008-01-15</t>
  </si>
  <si>
    <t>Mingailė</t>
  </si>
  <si>
    <t>Sabaliauskaitė</t>
  </si>
  <si>
    <t>Milvydė</t>
  </si>
  <si>
    <t>2011-12-22</t>
  </si>
  <si>
    <t>Trimirka</t>
  </si>
  <si>
    <t>Klimaitė</t>
  </si>
  <si>
    <t>"Startas"</t>
  </si>
  <si>
    <t>L.Vadeikienė</t>
  </si>
  <si>
    <t>Grigaitytė</t>
  </si>
  <si>
    <t>N.Gedgaudienė</t>
  </si>
  <si>
    <t>Kasparas</t>
  </si>
  <si>
    <t>Kudzinevičius</t>
  </si>
  <si>
    <t>R.Vasiliauskas</t>
  </si>
  <si>
    <t>Laurinavičius</t>
  </si>
  <si>
    <t>O.Pavilionienė</t>
  </si>
  <si>
    <t>Nalivaiko</t>
  </si>
  <si>
    <t>I.Gricevičienė</t>
  </si>
  <si>
    <t>49,78</t>
  </si>
  <si>
    <t>Nikita</t>
  </si>
  <si>
    <t>Liatukaitė</t>
  </si>
  <si>
    <t>R.Ančlauskas</t>
  </si>
  <si>
    <t>1:56,16</t>
  </si>
  <si>
    <t>Ramašauskas</t>
  </si>
  <si>
    <t>R.Norkus</t>
  </si>
  <si>
    <t>Pangonytė</t>
  </si>
  <si>
    <t>E.Dilys</t>
  </si>
  <si>
    <t>Aironas</t>
  </si>
  <si>
    <t>Krivcovas</t>
  </si>
  <si>
    <t>Roberta</t>
  </si>
  <si>
    <t>Tiškaitė</t>
  </si>
  <si>
    <t>Bačkytė</t>
  </si>
  <si>
    <t>Lantuchaitė</t>
  </si>
  <si>
    <t>A.Skujytė</t>
  </si>
  <si>
    <t>Aklys</t>
  </si>
  <si>
    <t>Stokaitė</t>
  </si>
  <si>
    <t>R.Sadzevičienė</t>
  </si>
  <si>
    <t>Andziulytė</t>
  </si>
  <si>
    <t>Gustas</t>
  </si>
  <si>
    <t>Urniežytė</t>
  </si>
  <si>
    <t>A.Gricevičius</t>
  </si>
  <si>
    <t>Ašmenaitė</t>
  </si>
  <si>
    <t>Džiaugys</t>
  </si>
  <si>
    <t>R.Ramanauskaitė</t>
  </si>
  <si>
    <t>Ringys</t>
  </si>
  <si>
    <t>Kacucevičiūtė</t>
  </si>
  <si>
    <t>Z.Grabauskienė</t>
  </si>
  <si>
    <t>Reda</t>
  </si>
  <si>
    <t>Neverdauskaitė</t>
  </si>
  <si>
    <t>Herkus</t>
  </si>
  <si>
    <t>Markevičius</t>
  </si>
  <si>
    <t>Joris</t>
  </si>
  <si>
    <t>Sabaliauskas</t>
  </si>
  <si>
    <t>V.L.Maleckiai</t>
  </si>
  <si>
    <t>Šarūnas</t>
  </si>
  <si>
    <t>Marija</t>
  </si>
  <si>
    <t>Šarkauskaitė</t>
  </si>
  <si>
    <t>D.Jankauskaitė</t>
  </si>
  <si>
    <t>51,31</t>
  </si>
  <si>
    <t>Malakauskaitė</t>
  </si>
  <si>
    <t>Leila</t>
  </si>
  <si>
    <t>Šigauskaitė</t>
  </si>
  <si>
    <t>D.Barkauskas</t>
  </si>
  <si>
    <t>51,11</t>
  </si>
  <si>
    <t>Klaudija</t>
  </si>
  <si>
    <t>Lodaitė</t>
  </si>
  <si>
    <t>Luknė</t>
  </si>
  <si>
    <t>Miciulevičiūtė</t>
  </si>
  <si>
    <t>Jusas</t>
  </si>
  <si>
    <t>Sofija</t>
  </si>
  <si>
    <t>Padegimaitė</t>
  </si>
  <si>
    <t>Matulionis</t>
  </si>
  <si>
    <t>Guzelytė</t>
  </si>
  <si>
    <t>Staniulytė</t>
  </si>
  <si>
    <t>V.L.Malckiai</t>
  </si>
  <si>
    <t>Augustaitis</t>
  </si>
  <si>
    <t>Denis</t>
  </si>
  <si>
    <t>Kateivaitė</t>
  </si>
  <si>
    <t>Kaunas</t>
  </si>
  <si>
    <t>Kostas</t>
  </si>
  <si>
    <t>Damažeckas</t>
  </si>
  <si>
    <t>Sirvydytė</t>
  </si>
  <si>
    <t>49,17</t>
  </si>
  <si>
    <t>Anahit</t>
  </si>
  <si>
    <t>Riaubaitė</t>
  </si>
  <si>
    <t>Dominyka</t>
  </si>
  <si>
    <t>Aukščiūnas</t>
  </si>
  <si>
    <t>Smolskas</t>
  </si>
  <si>
    <t>Kuraitytė</t>
  </si>
  <si>
    <t>Garčinskas</t>
  </si>
  <si>
    <t>Ula</t>
  </si>
  <si>
    <t>Kuprijanovaitė</t>
  </si>
  <si>
    <t>Z.Peleckiene</t>
  </si>
  <si>
    <t>Aliukonytė</t>
  </si>
  <si>
    <t>Šaliakas</t>
  </si>
  <si>
    <t>2009-12-23</t>
  </si>
  <si>
    <t>Viktoras</t>
  </si>
  <si>
    <t>Timofėjėvas</t>
  </si>
  <si>
    <t xml:space="preserve">G.Kasputis </t>
  </si>
  <si>
    <t>Anelė</t>
  </si>
  <si>
    <t>Maziliauskaitė</t>
  </si>
  <si>
    <t>Klaipėda</t>
  </si>
  <si>
    <t>LAM</t>
  </si>
  <si>
    <t>D.D.Senkai</t>
  </si>
  <si>
    <t>Vincentas</t>
  </si>
  <si>
    <t>Vrašinskas</t>
  </si>
  <si>
    <t>Donatas</t>
  </si>
  <si>
    <t>Norvaiša</t>
  </si>
  <si>
    <t>Gailė</t>
  </si>
  <si>
    <t>L.Milikauskaitė</t>
  </si>
  <si>
    <t>Paulauskas</t>
  </si>
  <si>
    <t>Sabonytė</t>
  </si>
  <si>
    <t>Nikola</t>
  </si>
  <si>
    <t>Johansons</t>
  </si>
  <si>
    <t>Lavija</t>
  </si>
  <si>
    <t>Bučytė</t>
  </si>
  <si>
    <t>Vanagaitė</t>
  </si>
  <si>
    <t>Makaraitė</t>
  </si>
  <si>
    <t>Lapinskas</t>
  </si>
  <si>
    <t>Dambauskaitė</t>
  </si>
  <si>
    <t>A.Šilauskas</t>
  </si>
  <si>
    <t>Ema</t>
  </si>
  <si>
    <t>Juospaitytė</t>
  </si>
  <si>
    <t>Edvardas</t>
  </si>
  <si>
    <t>Grigorjevas</t>
  </si>
  <si>
    <t>K.Murašovas</t>
  </si>
  <si>
    <t>O.Grybauskienė</t>
  </si>
  <si>
    <t>Daniil</t>
  </si>
  <si>
    <t>Šelichov</t>
  </si>
  <si>
    <t>Martynas</t>
  </si>
  <si>
    <t>Stonkus</t>
  </si>
  <si>
    <t>Jelizaveta</t>
  </si>
  <si>
    <t>Danilova</t>
  </si>
  <si>
    <t>Barkutė</t>
  </si>
  <si>
    <t>V.Čiapienė</t>
  </si>
  <si>
    <t>Buziūtė</t>
  </si>
  <si>
    <t>Evija</t>
  </si>
  <si>
    <t>Zaboraitė</t>
  </si>
  <si>
    <t>Ervinas</t>
  </si>
  <si>
    <t>Šakinis</t>
  </si>
  <si>
    <t>Moisejenko</t>
  </si>
  <si>
    <t>Ernandas</t>
  </si>
  <si>
    <t>Artemij</t>
  </si>
  <si>
    <t>Dmitrenko</t>
  </si>
  <si>
    <t>L.Bružas</t>
  </si>
  <si>
    <t>Aušraitė</t>
  </si>
  <si>
    <t>Gintilaitė</t>
  </si>
  <si>
    <t>Gaelle</t>
  </si>
  <si>
    <t>Zilys</t>
  </si>
  <si>
    <t>Ruseckas</t>
  </si>
  <si>
    <t>V.Baronienė</t>
  </si>
  <si>
    <t>Plečkaitis</t>
  </si>
  <si>
    <t>Butkutė</t>
  </si>
  <si>
    <t>Berankytė</t>
  </si>
  <si>
    <t>K.Kozlovienė</t>
  </si>
  <si>
    <t>Žebrytė</t>
  </si>
  <si>
    <t>Jankutė</t>
  </si>
  <si>
    <t>Aliana</t>
  </si>
  <si>
    <t>Odebiyi</t>
  </si>
  <si>
    <t>M.Krakys</t>
  </si>
  <si>
    <t>Bliujūtė</t>
  </si>
  <si>
    <t>Staponas</t>
  </si>
  <si>
    <t>2007-05-29</t>
  </si>
  <si>
    <t>Vaičekauskaitė</t>
  </si>
  <si>
    <t>Milašiūtė</t>
  </si>
  <si>
    <t>Jurgaitis</t>
  </si>
  <si>
    <t>M.Reinikovas,L.Milikauskaitė</t>
  </si>
  <si>
    <t>A.Vilčinskienė,R.Adomaitienė</t>
  </si>
  <si>
    <t>O.Grybauskienė,N.Krakiene</t>
  </si>
  <si>
    <t>Auškalnis</t>
  </si>
  <si>
    <t>2007-07-25</t>
  </si>
  <si>
    <t>Būdvytis</t>
  </si>
  <si>
    <t>Eividas</t>
  </si>
  <si>
    <t>2007-08-13</t>
  </si>
  <si>
    <t>Jarmalajevas</t>
  </si>
  <si>
    <t>2008-05-10</t>
  </si>
  <si>
    <t>Janavičiūtė</t>
  </si>
  <si>
    <t>Tija</t>
  </si>
  <si>
    <t>2007-11-30</t>
  </si>
  <si>
    <t>Vitkauskaitė</t>
  </si>
  <si>
    <t>2010-09-27</t>
  </si>
  <si>
    <t>Gruzdys</t>
  </si>
  <si>
    <t>Raidas</t>
  </si>
  <si>
    <t>2010-10-15</t>
  </si>
  <si>
    <t>Stankutė</t>
  </si>
  <si>
    <t>Jankauskaite</t>
  </si>
  <si>
    <t>Gargždų SC</t>
  </si>
  <si>
    <t>Cėplaitė</t>
  </si>
  <si>
    <t>SC</t>
  </si>
  <si>
    <t>Černius</t>
  </si>
  <si>
    <t>V.Komisaraitis,P.Bieliūnas</t>
  </si>
  <si>
    <t>1.56,00</t>
  </si>
  <si>
    <t>Marijampolė,Kalvarija</t>
  </si>
  <si>
    <t>V.Komisaraitis,J.Kasputienė</t>
  </si>
  <si>
    <t>Šlekytė</t>
  </si>
  <si>
    <t>V.Komisaraitis,E.Gustaitis</t>
  </si>
  <si>
    <t>Abromavičiūtė</t>
  </si>
  <si>
    <t>Stepanauskaitė</t>
  </si>
  <si>
    <t>E.Gustaitis</t>
  </si>
  <si>
    <t>Jurtė</t>
  </si>
  <si>
    <t>Šeškutė</t>
  </si>
  <si>
    <t>Kalis</t>
  </si>
  <si>
    <t>Motiejaitis</t>
  </si>
  <si>
    <t>A.Kontrimas</t>
  </si>
  <si>
    <t>Macis</t>
  </si>
  <si>
    <t>Mantis</t>
  </si>
  <si>
    <t>Poviliūnaitė</t>
  </si>
  <si>
    <t>2008-10-08</t>
  </si>
  <si>
    <t>PSC</t>
  </si>
  <si>
    <t>Panevėžys</t>
  </si>
  <si>
    <t>Rasimavičiūtė</t>
  </si>
  <si>
    <t>2007-12-05</t>
  </si>
  <si>
    <t>Elena</t>
  </si>
  <si>
    <t>2007-10-03</t>
  </si>
  <si>
    <t>Vaičiūnaitė</t>
  </si>
  <si>
    <t>Juventas</t>
  </si>
  <si>
    <t>Jarašiūnas</t>
  </si>
  <si>
    <t>2007-06-03</t>
  </si>
  <si>
    <t>Bajoriūnaitė</t>
  </si>
  <si>
    <t>2008-01-03</t>
  </si>
  <si>
    <t>R.Jakubauskas</t>
  </si>
  <si>
    <t>Kropaitė</t>
  </si>
  <si>
    <t>Vitkevičiūtė</t>
  </si>
  <si>
    <t>2008-01-11</t>
  </si>
  <si>
    <t>2009-02-02</t>
  </si>
  <si>
    <t>Mangirdas</t>
  </si>
  <si>
    <t>Ragauskas</t>
  </si>
  <si>
    <t>2008-03-07</t>
  </si>
  <si>
    <t>Matelis</t>
  </si>
  <si>
    <t>Mačiukas</t>
  </si>
  <si>
    <t>2007-09-20</t>
  </si>
  <si>
    <t>Gabrielis</t>
  </si>
  <si>
    <t>Sabalys</t>
  </si>
  <si>
    <t>2007-04-07</t>
  </si>
  <si>
    <t>Čereška</t>
  </si>
  <si>
    <t>2008-08-17</t>
  </si>
  <si>
    <t>2007-09-13</t>
  </si>
  <si>
    <t>Tiškutė</t>
  </si>
  <si>
    <t>2007-03-17</t>
  </si>
  <si>
    <t>Gaigalaitė</t>
  </si>
  <si>
    <t>2008-09-20</t>
  </si>
  <si>
    <t>Žilys</t>
  </si>
  <si>
    <t>2008-09-25</t>
  </si>
  <si>
    <t>Kopūstas</t>
  </si>
  <si>
    <t>2008-06-28</t>
  </si>
  <si>
    <t>Ričardas</t>
  </si>
  <si>
    <t>Variakojis</t>
  </si>
  <si>
    <t>2008-02-11</t>
  </si>
  <si>
    <t>Aidas</t>
  </si>
  <si>
    <t>Armokas</t>
  </si>
  <si>
    <t>2008-04-01</t>
  </si>
  <si>
    <t>Kaškelytė</t>
  </si>
  <si>
    <t>2007-12-31</t>
  </si>
  <si>
    <t>Čelešiūtė</t>
  </si>
  <si>
    <t>2010-09-28</t>
  </si>
  <si>
    <t>Šteinaitė</t>
  </si>
  <si>
    <t>2009-07-18</t>
  </si>
  <si>
    <t>2011-09-16</t>
  </si>
  <si>
    <t>Mackevičiūtė</t>
  </si>
  <si>
    <t>2009-07-28</t>
  </si>
  <si>
    <t>Eirimas</t>
  </si>
  <si>
    <t>Zaura</t>
  </si>
  <si>
    <t>2007-04-26</t>
  </si>
  <si>
    <t>Vyčas</t>
  </si>
  <si>
    <t>2007-08-06</t>
  </si>
  <si>
    <t>Alijošaitis</t>
  </si>
  <si>
    <t>R.Smilgys</t>
  </si>
  <si>
    <t>V.Ščevinskas</t>
  </si>
  <si>
    <t>E.Barisienė</t>
  </si>
  <si>
    <t>A.Dobregienė</t>
  </si>
  <si>
    <t>V.Barvičiūtė</t>
  </si>
  <si>
    <t>Juknius</t>
  </si>
  <si>
    <t>Bžėskis</t>
  </si>
  <si>
    <t>2007-03-31</t>
  </si>
  <si>
    <t>Ališauskas</t>
  </si>
  <si>
    <t>2007-11-10</t>
  </si>
  <si>
    <t>Molotokas</t>
  </si>
  <si>
    <t>"Šokliukas"</t>
  </si>
  <si>
    <t>Pupelis</t>
  </si>
  <si>
    <t>2007-12-13</t>
  </si>
  <si>
    <t>Petronytė</t>
  </si>
  <si>
    <t>2008-07-27</t>
  </si>
  <si>
    <t>Vilkevičius</t>
  </si>
  <si>
    <t>2008-04-03</t>
  </si>
  <si>
    <t>Eitvydas</t>
  </si>
  <si>
    <t>Butkys</t>
  </si>
  <si>
    <t>2008-08-29</t>
  </si>
  <si>
    <t>Taurinskas</t>
  </si>
  <si>
    <t>2007-04-13</t>
  </si>
  <si>
    <t>Merūnė</t>
  </si>
  <si>
    <t>Diringytė</t>
  </si>
  <si>
    <t>Skuodo rajonas</t>
  </si>
  <si>
    <t>Dovilė</t>
  </si>
  <si>
    <t>Lionaitė</t>
  </si>
  <si>
    <t>Kriaučiūnaitė</t>
  </si>
  <si>
    <t>Milerytė</t>
  </si>
  <si>
    <t>Adomas</t>
  </si>
  <si>
    <t>Ulinskas</t>
  </si>
  <si>
    <t>Mitkevičiūtė</t>
  </si>
  <si>
    <t>2007-06-26</t>
  </si>
  <si>
    <t>Šiauliai</t>
  </si>
  <si>
    <t>ŠLASC</t>
  </si>
  <si>
    <t>L.Roikienė</t>
  </si>
  <si>
    <t>Jarūnė</t>
  </si>
  <si>
    <t>Šataitė</t>
  </si>
  <si>
    <t>2008-11-27</t>
  </si>
  <si>
    <t>Obrikaitė</t>
  </si>
  <si>
    <t>2011-08-27</t>
  </si>
  <si>
    <t>Kareveckaitė</t>
  </si>
  <si>
    <t>2009-02-16</t>
  </si>
  <si>
    <t>R.Kondratienė</t>
  </si>
  <si>
    <t>Žiedė</t>
  </si>
  <si>
    <t>Stočkutė</t>
  </si>
  <si>
    <t>2009-06-20</t>
  </si>
  <si>
    <t>Aleknavičiūtė</t>
  </si>
  <si>
    <t>2011-09-20</t>
  </si>
  <si>
    <t>Runčaitė</t>
  </si>
  <si>
    <t>2010-01-04</t>
  </si>
  <si>
    <t>Dapkutė</t>
  </si>
  <si>
    <t>2008-01-20</t>
  </si>
  <si>
    <t>Miglė</t>
  </si>
  <si>
    <t>2009-07-19</t>
  </si>
  <si>
    <t>Samaškaitė</t>
  </si>
  <si>
    <t>2008-01-27</t>
  </si>
  <si>
    <t>Klovas</t>
  </si>
  <si>
    <t>2007-03-20</t>
  </si>
  <si>
    <t>2007-11-13</t>
  </si>
  <si>
    <t>Jokubauskaitė</t>
  </si>
  <si>
    <t>D.Šaučikovas</t>
  </si>
  <si>
    <t>Lidija</t>
  </si>
  <si>
    <t>Rūtelionytė</t>
  </si>
  <si>
    <t>2007-08-17</t>
  </si>
  <si>
    <t>Felisitė</t>
  </si>
  <si>
    <t>Feimanaitė</t>
  </si>
  <si>
    <t>2008-02-29</t>
  </si>
  <si>
    <t>Garalevičius</t>
  </si>
  <si>
    <t>2007-07-01</t>
  </si>
  <si>
    <t>R.Kergytė-Dauskurdienė</t>
  </si>
  <si>
    <t>Ožechauskaitė</t>
  </si>
  <si>
    <t>2007-06-01</t>
  </si>
  <si>
    <t>SK "Vytis"</t>
  </si>
  <si>
    <t>D.Vrubliauskas</t>
  </si>
  <si>
    <t>Pivoriūnas</t>
  </si>
  <si>
    <t>2007-05-08</t>
  </si>
  <si>
    <t>Kriaučiūnas</t>
  </si>
  <si>
    <t>2008-09-13</t>
  </si>
  <si>
    <t>2009-04-02</t>
  </si>
  <si>
    <t>Vytenis</t>
  </si>
  <si>
    <t>Ribokas</t>
  </si>
  <si>
    <t>2009-07-22</t>
  </si>
  <si>
    <t>Šatkauskas</t>
  </si>
  <si>
    <t>2008-05-07</t>
  </si>
  <si>
    <t>Jasiūnas</t>
  </si>
  <si>
    <t>2010-05-20</t>
  </si>
  <si>
    <t>Bernotas</t>
  </si>
  <si>
    <t>2010-05-25</t>
  </si>
  <si>
    <t>Grušas</t>
  </si>
  <si>
    <t>Kazanavičiūtė</t>
  </si>
  <si>
    <t>2008-02-15</t>
  </si>
  <si>
    <t>Stadija</t>
  </si>
  <si>
    <t>J.Beržanskis</t>
  </si>
  <si>
    <t>Jankunec</t>
  </si>
  <si>
    <t>2007-01-07</t>
  </si>
  <si>
    <t>Mintė</t>
  </si>
  <si>
    <t>Navickaitė</t>
  </si>
  <si>
    <t>2008-01-17</t>
  </si>
  <si>
    <t>Jankaitis</t>
  </si>
  <si>
    <t>2007-01-29</t>
  </si>
  <si>
    <t>J.Baikštienė</t>
  </si>
  <si>
    <t>Brasas</t>
  </si>
  <si>
    <t>Labanauskaitė</t>
  </si>
  <si>
    <t>2007-04-04</t>
  </si>
  <si>
    <t>V.Žiedienė,J.Spudis</t>
  </si>
  <si>
    <t>Kulbokaitė</t>
  </si>
  <si>
    <t>Spudis</t>
  </si>
  <si>
    <t>2007-09-25</t>
  </si>
  <si>
    <t>Radžiūtė</t>
  </si>
  <si>
    <t>2009-03-24</t>
  </si>
  <si>
    <t>Saugūnas</t>
  </si>
  <si>
    <t>Gražbilė</t>
  </si>
  <si>
    <t>Lukošaitytė</t>
  </si>
  <si>
    <t>2008-06-26</t>
  </si>
  <si>
    <t>R.Razmaitė</t>
  </si>
  <si>
    <t>Andrijana</t>
  </si>
  <si>
    <t>Karinauskaitė</t>
  </si>
  <si>
    <t>2007-08-04</t>
  </si>
  <si>
    <t>Giljeta</t>
  </si>
  <si>
    <t>Petrulytė</t>
  </si>
  <si>
    <t>2008-09-12</t>
  </si>
  <si>
    <t>Jakubka</t>
  </si>
  <si>
    <t>2009-06-15</t>
  </si>
  <si>
    <t>T.Alšauskaitė</t>
  </si>
  <si>
    <t>Rovas</t>
  </si>
  <si>
    <t>2010-01-22</t>
  </si>
  <si>
    <t>53:78</t>
  </si>
  <si>
    <t>Naglis</t>
  </si>
  <si>
    <t>Saženis</t>
  </si>
  <si>
    <t>2009-12-11</t>
  </si>
  <si>
    <t>Jucys</t>
  </si>
  <si>
    <t>2008-12-08</t>
  </si>
  <si>
    <t>Daina</t>
  </si>
  <si>
    <t>Karčiauskaitė</t>
  </si>
  <si>
    <t>Igneta</t>
  </si>
  <si>
    <t>Kairytė</t>
  </si>
  <si>
    <t>Vieliūtė</t>
  </si>
  <si>
    <t>Mažylis</t>
  </si>
  <si>
    <t>V.Ponomariovas</t>
  </si>
  <si>
    <t>Žvigaitytė</t>
  </si>
  <si>
    <t>Šilinskytė</t>
  </si>
  <si>
    <t>Vilkas</t>
  </si>
  <si>
    <t>Juodytė</t>
  </si>
  <si>
    <t>2008-07-10</t>
  </si>
  <si>
    <t>Eglė</t>
  </si>
  <si>
    <t>Kačinas</t>
  </si>
  <si>
    <t>2008-06-01</t>
  </si>
  <si>
    <t>Nemčiauskaitė</t>
  </si>
  <si>
    <t>2009-01-05</t>
  </si>
  <si>
    <t>Gedmontaitė</t>
  </si>
  <si>
    <t>2009-04-29</t>
  </si>
  <si>
    <t>Šerpetauskis</t>
  </si>
  <si>
    <t>Vaitkutė</t>
  </si>
  <si>
    <t>2010-05-15</t>
  </si>
  <si>
    <t>Mačiulaitis</t>
  </si>
  <si>
    <t>Regimantas</t>
  </si>
  <si>
    <t>Leikus</t>
  </si>
  <si>
    <t>2008-03-08</t>
  </si>
  <si>
    <t>2007-11-28</t>
  </si>
  <si>
    <t>Mickus</t>
  </si>
  <si>
    <t>2007-02-06</t>
  </si>
  <si>
    <t>Naruševičiūtė</t>
  </si>
  <si>
    <t>Vita</t>
  </si>
  <si>
    <t>Petruchinaitė</t>
  </si>
  <si>
    <t>2007-09-23</t>
  </si>
  <si>
    <t>Kulševičiūtė</t>
  </si>
  <si>
    <t>Širvintų SC</t>
  </si>
  <si>
    <t>A.Kmitas</t>
  </si>
  <si>
    <t>Radzevičius</t>
  </si>
  <si>
    <t>Karina</t>
  </si>
  <si>
    <t>Širvintų rajonas</t>
  </si>
  <si>
    <t>Adėlė</t>
  </si>
  <si>
    <t>Lasevičiūtė</t>
  </si>
  <si>
    <t>2009-01-21</t>
  </si>
  <si>
    <t>Lalaitė</t>
  </si>
  <si>
    <t>2009-02-21</t>
  </si>
  <si>
    <t>2007-01-06</t>
  </si>
  <si>
    <t>Kunickaja</t>
  </si>
  <si>
    <t>2009-08-09</t>
  </si>
  <si>
    <t>Michniovas</t>
  </si>
  <si>
    <t>2009-05-18</t>
  </si>
  <si>
    <t>G.Michniova</t>
  </si>
  <si>
    <t>Adriana</t>
  </si>
  <si>
    <t>Kaveckaitė</t>
  </si>
  <si>
    <t>1,59,35</t>
  </si>
  <si>
    <t>Macaitė</t>
  </si>
  <si>
    <t>Savickytė</t>
  </si>
  <si>
    <t>Budginas</t>
  </si>
  <si>
    <t>Tonis</t>
  </si>
  <si>
    <t>Kučinskis</t>
  </si>
  <si>
    <t>2009-05-16</t>
  </si>
  <si>
    <t>Enrikas</t>
  </si>
  <si>
    <t>Pašilis</t>
  </si>
  <si>
    <t>2010-09-09</t>
  </si>
  <si>
    <t>Astrauskaitė</t>
  </si>
  <si>
    <t>2007-07-24</t>
  </si>
  <si>
    <t>2008-01-21</t>
  </si>
  <si>
    <t>2007-11-06</t>
  </si>
  <si>
    <t>2008-02-08</t>
  </si>
  <si>
    <t>2007-09-12</t>
  </si>
  <si>
    <t>2009-08-27</t>
  </si>
  <si>
    <t>2011-10-28</t>
  </si>
  <si>
    <t>2009-08-31</t>
  </si>
  <si>
    <t>Kolyško</t>
  </si>
  <si>
    <t>Odnopolaitė</t>
  </si>
  <si>
    <t>Semionova</t>
  </si>
  <si>
    <t>Leščevskaja</t>
  </si>
  <si>
    <t>Lapūnaitė</t>
  </si>
  <si>
    <t>Šepetytė</t>
  </si>
  <si>
    <t>Purkina</t>
  </si>
  <si>
    <t>Agnieška</t>
  </si>
  <si>
    <t>Bačul</t>
  </si>
  <si>
    <t>Kiril</t>
  </si>
  <si>
    <t>Šarykin</t>
  </si>
  <si>
    <t>Edvin</t>
  </si>
  <si>
    <t>Avižienis</t>
  </si>
  <si>
    <t>Aleksander</t>
  </si>
  <si>
    <t>Subotkevič</t>
  </si>
  <si>
    <t>Sokolovskis</t>
  </si>
  <si>
    <t>V.Gražys</t>
  </si>
  <si>
    <t>E.Martinka</t>
  </si>
  <si>
    <t>K.Velikianecas</t>
  </si>
  <si>
    <t>Kukšta</t>
  </si>
  <si>
    <t>Vilnius</t>
  </si>
  <si>
    <t>VMSC</t>
  </si>
  <si>
    <t>L.Juchnevičienė</t>
  </si>
  <si>
    <t>Lataitis</t>
  </si>
  <si>
    <t>2008-03-23</t>
  </si>
  <si>
    <t>I.Krakoviak-Tolstika,A.Tolstiks</t>
  </si>
  <si>
    <t>47,70</t>
  </si>
  <si>
    <t>2009-06-22</t>
  </si>
  <si>
    <t>Bernardas</t>
  </si>
  <si>
    <t>Jakilaitis</t>
  </si>
  <si>
    <t>Jurgelevič</t>
  </si>
  <si>
    <t>2010-02-14</t>
  </si>
  <si>
    <t>52,79</t>
  </si>
  <si>
    <t>Machankovaitė</t>
  </si>
  <si>
    <t>2009-06-24</t>
  </si>
  <si>
    <t>Aleknaitė</t>
  </si>
  <si>
    <t>2007-06-13</t>
  </si>
  <si>
    <t>G.Kupstytė</t>
  </si>
  <si>
    <t>Naujokaitė</t>
  </si>
  <si>
    <t>Verbickaitė</t>
  </si>
  <si>
    <t>2007-06-14</t>
  </si>
  <si>
    <t>Čaplikaitė</t>
  </si>
  <si>
    <t>Peseckaitė</t>
  </si>
  <si>
    <t>2007-07-29</t>
  </si>
  <si>
    <t>Junda</t>
  </si>
  <si>
    <t>Siudikaitė</t>
  </si>
  <si>
    <t>Bėgikės</t>
  </si>
  <si>
    <t>1.53,54</t>
  </si>
  <si>
    <t>Bubinaitė</t>
  </si>
  <si>
    <t>1.53,31</t>
  </si>
  <si>
    <t>47,81</t>
  </si>
  <si>
    <t>Jarmalovič</t>
  </si>
  <si>
    <t>2007-04-25</t>
  </si>
  <si>
    <t>47,63</t>
  </si>
  <si>
    <t>Aleksandra</t>
  </si>
  <si>
    <t>Dikaitė</t>
  </si>
  <si>
    <t>2007-08-24</t>
  </si>
  <si>
    <t>51,62</t>
  </si>
  <si>
    <t>Juozaitytė</t>
  </si>
  <si>
    <t>Kalašnikovaitė</t>
  </si>
  <si>
    <t>Naurys</t>
  </si>
  <si>
    <t>Krasuckis</t>
  </si>
  <si>
    <t>2007-11-22</t>
  </si>
  <si>
    <t>Vytautas</t>
  </si>
  <si>
    <t>Pliauckys</t>
  </si>
  <si>
    <t>2009-01-07</t>
  </si>
  <si>
    <t>Milė</t>
  </si>
  <si>
    <t>Mikalauskaitė</t>
  </si>
  <si>
    <t>2008-11-06</t>
  </si>
  <si>
    <t>Solveiga</t>
  </si>
  <si>
    <t>Versockaitė</t>
  </si>
  <si>
    <t>Z.Tindžiulienė</t>
  </si>
  <si>
    <t>Melita</t>
  </si>
  <si>
    <t>Leskauskaitė</t>
  </si>
  <si>
    <t>Barbora</t>
  </si>
  <si>
    <t>Liutkevičiūtė</t>
  </si>
  <si>
    <t>Monika</t>
  </si>
  <si>
    <t>Šimeliavičiūtė</t>
  </si>
  <si>
    <t>2008-01-19</t>
  </si>
  <si>
    <t>P.Žukienė,V.Kozlov</t>
  </si>
  <si>
    <t>Berta</t>
  </si>
  <si>
    <t>Kondrataitė</t>
  </si>
  <si>
    <t>2008-06-05</t>
  </si>
  <si>
    <t>Rachelė</t>
  </si>
  <si>
    <t>Bondar</t>
  </si>
  <si>
    <t>2008-03-30</t>
  </si>
  <si>
    <t>Semeniuk</t>
  </si>
  <si>
    <t>V.Kozlov,P.Žukienė</t>
  </si>
  <si>
    <t>Peciukonytė</t>
  </si>
  <si>
    <t>Trijonytė</t>
  </si>
  <si>
    <t>2008-12-29</t>
  </si>
  <si>
    <t>D.Grigienė</t>
  </si>
  <si>
    <t>Palubeckaitė</t>
  </si>
  <si>
    <t>2008-08-16</t>
  </si>
  <si>
    <t>Kelminskė</t>
  </si>
  <si>
    <t>Ruočkutė</t>
  </si>
  <si>
    <t>2007-11-17</t>
  </si>
  <si>
    <t>Č.Kundrotas</t>
  </si>
  <si>
    <t>2009-03-23</t>
  </si>
  <si>
    <t>Pavlenko</t>
  </si>
  <si>
    <t>R.Snarskienė</t>
  </si>
  <si>
    <t>2007-08-16</t>
  </si>
  <si>
    <t>Neli</t>
  </si>
  <si>
    <t>Elinga</t>
  </si>
  <si>
    <t>Elvita</t>
  </si>
  <si>
    <t>Neila</t>
  </si>
  <si>
    <t>Adomaitis</t>
  </si>
  <si>
    <t>R.Sausaitis</t>
  </si>
  <si>
    <t>ZTindžulienė,R.Sausaitis</t>
  </si>
  <si>
    <t>J.Strumskytė-Razgūnė,I.Bolotina</t>
  </si>
  <si>
    <t>I.Bolotina-L.Juchnevičienė</t>
  </si>
  <si>
    <t>A.Šedys</t>
  </si>
  <si>
    <t>Pilius</t>
  </si>
  <si>
    <t>Vrubliauskaitė</t>
  </si>
  <si>
    <t>Tijūnaitis</t>
  </si>
  <si>
    <t>bėgimas</t>
  </si>
  <si>
    <t>4</t>
  </si>
  <si>
    <t>2:02</t>
  </si>
  <si>
    <t>45,13</t>
  </si>
  <si>
    <t>49,64</t>
  </si>
  <si>
    <t>50,47</t>
  </si>
  <si>
    <t>49,83</t>
  </si>
  <si>
    <t>46,13</t>
  </si>
  <si>
    <t>2:01</t>
  </si>
  <si>
    <t>45,34</t>
  </si>
  <si>
    <t>49,87</t>
  </si>
  <si>
    <t>1:54,67</t>
  </si>
  <si>
    <t>47,47</t>
  </si>
  <si>
    <t>45,99</t>
  </si>
  <si>
    <t>49,09</t>
  </si>
  <si>
    <t>49,90</t>
  </si>
  <si>
    <t>45,42</t>
  </si>
  <si>
    <t>51,02</t>
  </si>
  <si>
    <t>1:53,07</t>
  </si>
  <si>
    <t>Kaupas</t>
  </si>
  <si>
    <t>DNS</t>
  </si>
  <si>
    <t>Vieta</t>
  </si>
  <si>
    <t>O</t>
  </si>
  <si>
    <t>-</t>
  </si>
  <si>
    <t>XXX</t>
  </si>
  <si>
    <t>XO</t>
  </si>
  <si>
    <t>XXO</t>
  </si>
  <si>
    <t>Robertas</t>
  </si>
  <si>
    <t>X</t>
  </si>
  <si>
    <t>1-3</t>
  </si>
  <si>
    <t>DQ</t>
  </si>
  <si>
    <t>Finalas</t>
  </si>
  <si>
    <t>NM</t>
  </si>
  <si>
    <t>Maknavičius</t>
  </si>
  <si>
    <t>III A</t>
  </si>
  <si>
    <t>XX-</t>
  </si>
  <si>
    <t>Michniovsa</t>
  </si>
  <si>
    <t>Švenčionys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</si>
</sst>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#,##0.00&quot; &quot;[$Lt-427];[Red]&quot;-&quot;#,##0.00&quot; &quot;[$Lt-427]"/>
    <numFmt numFmtId="193" formatCode="yyyy\-mm\-dd;@"/>
    <numFmt numFmtId="194" formatCode="m:ss\,"/>
    <numFmt numFmtId="195" formatCode="0.0"/>
    <numFmt numFmtId="196" formatCode="mm:ss\,"/>
    <numFmt numFmtId="197" formatCode="0.00_ "/>
    <numFmt numFmtId="198" formatCode="[$€-2]\ ###,000_);[Red]\([$€-2]\ ###,000\)"/>
    <numFmt numFmtId="199" formatCode="m:ss.00"/>
    <numFmt numFmtId="200" formatCode="&quot;Taip&quot;;&quot;Taip&quot;;&quot;Ne&quot;"/>
    <numFmt numFmtId="201" formatCode="&quot;Teisinga&quot;;&quot;Teisinga&quot;;&quot;Klaidinga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/mm/dd;@"/>
    <numFmt numFmtId="207" formatCode="mmm/yyyy"/>
    <numFmt numFmtId="208" formatCode="[$-427]yyyy\ &quot;m.&quot;\ mmmm\ d\ &quot;d.&quot;"/>
    <numFmt numFmtId="209" formatCode="[$-427]yyyy\ &quot;m&quot;\.\ mmmm\ d\ &quot;d&quot;\.\,\ dddd"/>
    <numFmt numFmtId="210" formatCode="[$-427]General"/>
    <numFmt numFmtId="211" formatCode="yyyy\-mm\-dd"/>
  </numFmts>
  <fonts count="4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36"/>
      <name val="Arial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0"/>
      <name val="Open sans"/>
      <family val="0"/>
    </font>
    <font>
      <sz val="10"/>
      <color indexed="8"/>
      <name val="Arial1"/>
      <family val="0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sz val="10"/>
      <color theme="1"/>
      <name val="Arial1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7" fillId="3" borderId="0" applyNumberFormat="0" applyBorder="0" applyAlignment="0" applyProtection="0"/>
    <xf numFmtId="0" fontId="30" fillId="20" borderId="1" applyNumberFormat="0" applyAlignment="0" applyProtection="0"/>
    <xf numFmtId="0" fontId="1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10" fontId="39" fillId="0" borderId="0">
      <alignment/>
      <protection/>
    </xf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6" fillId="0" borderId="3" applyNumberFormat="0" applyFill="0" applyAlignment="0" applyProtection="0"/>
    <xf numFmtId="0" fontId="29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7" borderId="1" applyNumberFormat="0" applyAlignment="0" applyProtection="0"/>
    <xf numFmtId="192" fontId="16" fillId="0" borderId="0" applyNumberFormat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66" applyFont="1" applyAlignment="1">
      <alignment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" fontId="6" fillId="0" borderId="11" xfId="66" applyNumberFormat="1" applyFont="1" applyBorder="1" applyAlignment="1">
      <alignment horizontal="center" vertical="center"/>
      <protection/>
    </xf>
    <xf numFmtId="0" fontId="6" fillId="0" borderId="12" xfId="66" applyFont="1" applyBorder="1" applyAlignment="1">
      <alignment horizontal="right" vertical="center"/>
      <protection/>
    </xf>
    <xf numFmtId="0" fontId="6" fillId="0" borderId="13" xfId="66" applyFont="1" applyBorder="1" applyAlignment="1">
      <alignment horizontal="left" vertical="center"/>
      <protection/>
    </xf>
    <xf numFmtId="49" fontId="6" fillId="0" borderId="14" xfId="66" applyNumberFormat="1" applyFont="1" applyBorder="1" applyAlignment="1">
      <alignment horizontal="center" vertical="center"/>
      <protection/>
    </xf>
    <xf numFmtId="0" fontId="6" fillId="0" borderId="14" xfId="66" applyFont="1" applyBorder="1" applyAlignment="1">
      <alignment horizontal="center" vertical="center"/>
      <protection/>
    </xf>
    <xf numFmtId="1" fontId="6" fillId="0" borderId="15" xfId="66" applyNumberFormat="1" applyFont="1" applyBorder="1" applyAlignment="1">
      <alignment horizontal="center" vertical="center"/>
      <protection/>
    </xf>
    <xf numFmtId="0" fontId="4" fillId="0" borderId="16" xfId="66" applyFont="1" applyBorder="1" applyAlignment="1">
      <alignment horizontal="center" vertical="center"/>
      <protection/>
    </xf>
    <xf numFmtId="2" fontId="9" fillId="0" borderId="10" xfId="66" applyNumberFormat="1" applyFont="1" applyBorder="1" applyAlignment="1">
      <alignment horizontal="center" vertical="center"/>
      <protection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" fontId="6" fillId="0" borderId="17" xfId="66" applyNumberFormat="1" applyFont="1" applyBorder="1" applyAlignment="1">
      <alignment horizontal="center" vertical="center"/>
      <protection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66" applyNumberFormat="1" applyFont="1" applyBorder="1" applyAlignment="1">
      <alignment horizontal="center" vertical="center"/>
      <protection/>
    </xf>
    <xf numFmtId="1" fontId="6" fillId="0" borderId="19" xfId="66" applyNumberFormat="1" applyFont="1" applyBorder="1" applyAlignment="1">
      <alignment horizontal="center" vertical="center"/>
      <protection/>
    </xf>
    <xf numFmtId="49" fontId="6" fillId="0" borderId="12" xfId="66" applyNumberFormat="1" applyFont="1" applyBorder="1" applyAlignment="1">
      <alignment horizontal="center" vertical="center"/>
      <protection/>
    </xf>
    <xf numFmtId="2" fontId="9" fillId="0" borderId="10" xfId="0" applyNumberFormat="1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6" fillId="0" borderId="20" xfId="66" applyFont="1" applyBorder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2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4" fillId="0" borderId="10" xfId="66" applyFont="1" applyBorder="1" applyAlignment="1">
      <alignment horizontal="center" vertical="center"/>
      <protection/>
    </xf>
    <xf numFmtId="49" fontId="6" fillId="0" borderId="21" xfId="66" applyNumberFormat="1" applyFont="1" applyBorder="1" applyAlignment="1">
      <alignment horizontal="center" vertical="center"/>
      <protection/>
    </xf>
    <xf numFmtId="0" fontId="6" fillId="0" borderId="22" xfId="66" applyFont="1" applyBorder="1" applyAlignment="1">
      <alignment horizontal="left" vertical="center"/>
      <protection/>
    </xf>
    <xf numFmtId="2" fontId="3" fillId="24" borderId="23" xfId="0" applyNumberFormat="1" applyFont="1" applyFill="1" applyBorder="1" applyAlignment="1">
      <alignment horizontal="center" vertical="center"/>
    </xf>
    <xf numFmtId="2" fontId="3" fillId="24" borderId="24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" fontId="6" fillId="0" borderId="21" xfId="66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1" fontId="6" fillId="0" borderId="1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" fontId="6" fillId="0" borderId="14" xfId="66" applyNumberFormat="1" applyFont="1" applyBorder="1" applyAlignment="1">
      <alignment horizontal="center" vertical="center"/>
      <protection/>
    </xf>
    <xf numFmtId="0" fontId="6" fillId="0" borderId="21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0" fillId="24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Alignment="1">
      <alignment/>
    </xf>
    <xf numFmtId="199" fontId="3" fillId="0" borderId="28" xfId="0" applyNumberFormat="1" applyFont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0" fontId="4" fillId="24" borderId="0" xfId="66" applyFont="1" applyFill="1" applyAlignment="1">
      <alignment vertical="center"/>
      <protection/>
    </xf>
    <xf numFmtId="1" fontId="6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2" fontId="6" fillId="0" borderId="29" xfId="80" applyNumberFormat="1" applyFont="1" applyBorder="1" applyAlignment="1">
      <alignment horizontal="center" vertical="center"/>
      <protection/>
    </xf>
    <xf numFmtId="0" fontId="5" fillId="0" borderId="30" xfId="67" applyNumberFormat="1" applyFont="1" applyBorder="1" applyAlignment="1">
      <alignment horizontal="center" vertical="center"/>
      <protection/>
    </xf>
    <xf numFmtId="2" fontId="6" fillId="0" borderId="31" xfId="80" applyNumberFormat="1" applyFont="1" applyBorder="1" applyAlignment="1">
      <alignment horizontal="center" vertical="center"/>
      <protection/>
    </xf>
    <xf numFmtId="0" fontId="4" fillId="25" borderId="0" xfId="0" applyFont="1" applyFill="1" applyAlignment="1">
      <alignment/>
    </xf>
    <xf numFmtId="0" fontId="4" fillId="24" borderId="0" xfId="0" applyFont="1" applyFill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6" fillId="0" borderId="13" xfId="66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1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9" fontId="3" fillId="0" borderId="28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99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1" fillId="25" borderId="1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right" vertical="center"/>
    </xf>
    <xf numFmtId="0" fontId="42" fillId="0" borderId="24" xfId="0" applyFont="1" applyBorder="1" applyAlignment="1">
      <alignment horizontal="left" vertical="center"/>
    </xf>
    <xf numFmtId="193" fontId="40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40" fillId="25" borderId="28" xfId="0" applyFont="1" applyFill="1" applyBorder="1" applyAlignment="1">
      <alignment horizontal="right" vertical="center"/>
    </xf>
    <xf numFmtId="0" fontId="42" fillId="25" borderId="24" xfId="0" applyFont="1" applyFill="1" applyBorder="1" applyAlignment="1">
      <alignment horizontal="left" vertical="center"/>
    </xf>
    <xf numFmtId="193" fontId="40" fillId="25" borderId="10" xfId="0" applyNumberFormat="1" applyFont="1" applyFill="1" applyBorder="1" applyAlignment="1">
      <alignment horizontal="center" vertical="center"/>
    </xf>
    <xf numFmtId="0" fontId="43" fillId="25" borderId="10" xfId="0" applyFont="1" applyFill="1" applyBorder="1" applyAlignment="1">
      <alignment horizontal="left" vertical="center"/>
    </xf>
    <xf numFmtId="47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193" fontId="40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2" fontId="3" fillId="25" borderId="10" xfId="0" applyNumberFormat="1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24" borderId="10" xfId="80" applyFont="1" applyFill="1" applyBorder="1" applyAlignment="1">
      <alignment horizontal="center" vertical="center"/>
      <protection/>
    </xf>
    <xf numFmtId="2" fontId="5" fillId="0" borderId="29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Įprastas 2" xfId="56"/>
    <cellStyle name="Įprastas 2 2" xfId="57"/>
    <cellStyle name="Įprastas 3" xfId="58"/>
    <cellStyle name="Įprastas 4" xfId="59"/>
    <cellStyle name="Įprastas 5" xfId="60"/>
    <cellStyle name="Linked Cell" xfId="61"/>
    <cellStyle name="Neutral" xfId="62"/>
    <cellStyle name="Normal 10" xfId="63"/>
    <cellStyle name="Normal 2" xfId="64"/>
    <cellStyle name="Normal 2 2" xfId="65"/>
    <cellStyle name="Normal 2 2 10_aukstis" xfId="66"/>
    <cellStyle name="Normal 2 2 10_aukstis 2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4 2" xfId="75"/>
    <cellStyle name="Normal 40" xfId="76"/>
    <cellStyle name="Normal 5" xfId="77"/>
    <cellStyle name="Note" xfId="78"/>
    <cellStyle name="Output" xfId="79"/>
    <cellStyle name="Paprastas 2" xfId="80"/>
    <cellStyle name="Paprastas_Lapas1" xfId="81"/>
    <cellStyle name="Percent" xfId="82"/>
    <cellStyle name="Title" xfId="83"/>
    <cellStyle name="Total" xfId="84"/>
    <cellStyle name="Warning Text" xfId="85"/>
    <cellStyle name="Обычный_Лист1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42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4.421875" style="89" customWidth="1"/>
    <col min="2" max="2" width="0.5625" style="89" customWidth="1"/>
    <col min="3" max="3" width="3.7109375" style="89" customWidth="1"/>
    <col min="4" max="25" width="5.7109375" style="89" customWidth="1"/>
    <col min="26" max="26" width="9.00390625" style="89" customWidth="1"/>
    <col min="27" max="41" width="5.7109375" style="89" customWidth="1"/>
    <col min="42" max="16384" width="9.140625" style="89" customWidth="1"/>
  </cols>
  <sheetData>
    <row r="1" ht="12.75">
      <c r="B1" s="90"/>
    </row>
    <row r="2" ht="12.75">
      <c r="B2" s="90"/>
    </row>
    <row r="3" ht="12.75">
      <c r="B3" s="90"/>
    </row>
    <row r="4" ht="12.75">
      <c r="B4" s="90"/>
    </row>
    <row r="5" ht="12.75">
      <c r="B5" s="90"/>
    </row>
    <row r="6" ht="12.75">
      <c r="B6" s="90"/>
    </row>
    <row r="7" spans="2:11" ht="18.75">
      <c r="B7" s="90"/>
      <c r="K7" s="99"/>
    </row>
    <row r="8" spans="2:11" ht="18.75">
      <c r="B8" s="90"/>
      <c r="K8" s="99"/>
    </row>
    <row r="9" spans="2:16" ht="18.75">
      <c r="B9" s="90"/>
      <c r="K9" s="99"/>
      <c r="P9"/>
    </row>
    <row r="10" spans="2:11" ht="18.75">
      <c r="B10" s="90"/>
      <c r="K10" s="99"/>
    </row>
    <row r="11" ht="12.75">
      <c r="B11" s="90"/>
    </row>
    <row r="12" ht="12.75">
      <c r="B12" s="90"/>
    </row>
    <row r="13" ht="12.75">
      <c r="B13" s="90"/>
    </row>
    <row r="14" ht="12.75">
      <c r="B14" s="90"/>
    </row>
    <row r="15" spans="2:4" ht="20.25">
      <c r="B15" s="90"/>
      <c r="D15" s="91" t="s">
        <v>409</v>
      </c>
    </row>
    <row r="16" spans="2:4" ht="20.25">
      <c r="B16" s="90"/>
      <c r="D16" s="92"/>
    </row>
    <row r="17" spans="2:4" ht="20.25">
      <c r="B17" s="90"/>
      <c r="D17" s="91"/>
    </row>
    <row r="18" ht="12.75">
      <c r="B18" s="90"/>
    </row>
    <row r="19" ht="4.5" customHeight="1">
      <c r="B19" s="90"/>
    </row>
    <row r="20" spans="1:26" ht="3" customHeight="1">
      <c r="A20" s="93"/>
      <c r="B20" s="94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ht="4.5" customHeight="1">
      <c r="B21" s="90"/>
    </row>
    <row r="22" spans="2:4" ht="12.75">
      <c r="B22" s="90"/>
      <c r="D22" s="105"/>
    </row>
    <row r="23" ht="12.75">
      <c r="B23" s="90"/>
    </row>
    <row r="24" ht="12.75">
      <c r="B24" s="90"/>
    </row>
    <row r="25" ht="12.75">
      <c r="B25" s="90"/>
    </row>
    <row r="26" ht="12.75">
      <c r="B26" s="90"/>
    </row>
    <row r="27" ht="12.75">
      <c r="B27" s="90"/>
    </row>
    <row r="28" ht="12.75">
      <c r="B28" s="90"/>
    </row>
    <row r="29" ht="12.75">
      <c r="B29" s="90"/>
    </row>
    <row r="30" spans="2:4" ht="15.75">
      <c r="B30" s="90"/>
      <c r="D30" s="95" t="s">
        <v>406</v>
      </c>
    </row>
    <row r="31" spans="1:9" ht="6.75" customHeight="1">
      <c r="A31" s="96"/>
      <c r="B31" s="97"/>
      <c r="C31" s="96"/>
      <c r="D31" s="96"/>
      <c r="E31" s="96"/>
      <c r="F31" s="96"/>
      <c r="G31" s="96"/>
      <c r="H31" s="96"/>
      <c r="I31" s="96"/>
    </row>
    <row r="32" ht="6.75" customHeight="1">
      <c r="B32" s="90"/>
    </row>
    <row r="33" spans="2:4" ht="15.75">
      <c r="B33" s="90"/>
      <c r="D33" s="98" t="s">
        <v>407</v>
      </c>
    </row>
    <row r="34" ht="12.75">
      <c r="B34" s="90"/>
    </row>
    <row r="35" ht="12.75">
      <c r="B35" s="90"/>
    </row>
    <row r="36" ht="12.75">
      <c r="B36" s="90"/>
    </row>
    <row r="37" spans="2:14" ht="12.75">
      <c r="B37" s="90"/>
      <c r="E37" s="89" t="s">
        <v>124</v>
      </c>
      <c r="L37" s="109" t="s">
        <v>408</v>
      </c>
      <c r="M37" s="109"/>
      <c r="N37" s="109"/>
    </row>
    <row r="38" spans="2:14" ht="12.75">
      <c r="B38" s="90"/>
      <c r="N38" s="100"/>
    </row>
    <row r="39" spans="2:12" ht="12.75">
      <c r="B39" s="90"/>
      <c r="E39" s="89" t="s">
        <v>0</v>
      </c>
      <c r="L39" s="89" t="s">
        <v>1</v>
      </c>
    </row>
    <row r="40" ht="12.75">
      <c r="B40" s="90"/>
    </row>
    <row r="41" spans="2:14" ht="12.75">
      <c r="B41" s="90"/>
      <c r="E41" s="89" t="s">
        <v>154</v>
      </c>
      <c r="L41" s="89" t="s">
        <v>155</v>
      </c>
      <c r="N41" s="100"/>
    </row>
    <row r="42" ht="12.75">
      <c r="N42" s="100"/>
    </row>
  </sheetData>
  <sheetProtection/>
  <printOptions/>
  <pageMargins left="0.2361111111111111" right="0.15694444444444444" top="0.5194444444444445" bottom="0.42986111111111114" header="0.5111111111111111" footer="0.57986111111111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15" customWidth="1"/>
    <col min="3" max="3" width="11.140625" style="15" customWidth="1"/>
    <col min="4" max="4" width="15.421875" style="15" bestFit="1" customWidth="1"/>
    <col min="5" max="5" width="10.7109375" style="16" customWidth="1"/>
    <col min="6" max="6" width="16.140625" style="17" bestFit="1" customWidth="1"/>
    <col min="7" max="7" width="17.28125" style="17" bestFit="1" customWidth="1"/>
    <col min="8" max="8" width="11.28125" style="17" bestFit="1" customWidth="1"/>
    <col min="9" max="9" width="9.140625" style="66" customWidth="1"/>
    <col min="10" max="10" width="7.00390625" style="66" bestFit="1" customWidth="1"/>
    <col min="11" max="11" width="20.7109375" style="4" bestFit="1" customWidth="1"/>
    <col min="12" max="12" width="0" style="15" hidden="1" customWidth="1"/>
    <col min="13" max="16384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1" s="4" customFormat="1" ht="12" customHeight="1">
      <c r="A3" s="15"/>
      <c r="B3" s="15"/>
      <c r="C3" s="15"/>
      <c r="D3" s="23"/>
      <c r="E3" s="24"/>
      <c r="F3" s="25"/>
      <c r="G3" s="25"/>
      <c r="H3" s="25"/>
      <c r="I3" s="22"/>
      <c r="J3" s="22"/>
      <c r="K3" s="77"/>
    </row>
    <row r="4" spans="3:10" s="12" customFormat="1" ht="15.75">
      <c r="C4" s="1" t="s">
        <v>15</v>
      </c>
      <c r="D4" s="1"/>
      <c r="E4" s="5"/>
      <c r="F4" s="5"/>
      <c r="G4" s="5"/>
      <c r="H4" s="28"/>
      <c r="I4" s="67"/>
      <c r="J4" s="67"/>
    </row>
    <row r="5" spans="3:11" s="12" customFormat="1" ht="16.5" thickBot="1">
      <c r="C5" s="23">
        <v>1</v>
      </c>
      <c r="D5" s="1" t="s">
        <v>1087</v>
      </c>
      <c r="E5" s="24"/>
      <c r="F5" s="68"/>
      <c r="G5" s="68"/>
      <c r="H5" s="17"/>
      <c r="I5" s="66"/>
      <c r="J5" s="22"/>
      <c r="K5" s="22"/>
    </row>
    <row r="6" spans="1:11" s="52" customFormat="1" ht="18" customHeight="1" thickBot="1">
      <c r="A6" s="32" t="s">
        <v>16</v>
      </c>
      <c r="B6" s="76" t="s">
        <v>17</v>
      </c>
      <c r="C6" s="53" t="s">
        <v>3</v>
      </c>
      <c r="D6" s="54" t="s">
        <v>4</v>
      </c>
      <c r="E6" s="55" t="s">
        <v>5</v>
      </c>
      <c r="F6" s="56" t="s">
        <v>6</v>
      </c>
      <c r="G6" s="56" t="s">
        <v>7</v>
      </c>
      <c r="H6" s="56" t="s">
        <v>8</v>
      </c>
      <c r="I6" s="55" t="s">
        <v>14</v>
      </c>
      <c r="J6" s="65" t="s">
        <v>11</v>
      </c>
      <c r="K6" s="63" t="s">
        <v>12</v>
      </c>
    </row>
    <row r="7" spans="1:12" ht="18" customHeight="1">
      <c r="A7" s="58">
        <v>1</v>
      </c>
      <c r="B7" s="117">
        <v>170</v>
      </c>
      <c r="C7" s="121" t="s">
        <v>833</v>
      </c>
      <c r="D7" s="122" t="s">
        <v>834</v>
      </c>
      <c r="E7" s="123" t="s">
        <v>835</v>
      </c>
      <c r="F7" s="124" t="s">
        <v>801</v>
      </c>
      <c r="G7" s="124" t="s">
        <v>802</v>
      </c>
      <c r="H7" s="124"/>
      <c r="I7" s="118">
        <v>0.0012708333333333335</v>
      </c>
      <c r="J7" s="9" t="str">
        <f aca="true" t="shared" si="0" ref="J7:J18">IF(ISBLANK(I7),"",IF(I7&lt;=0.00107638888888889,"KSM",IF(I7&lt;=0.00113425925925926,"I A",IF(I7&lt;=0.00122685185185185,"II A",IF(I7&lt;=0.00134259259259259,"III A",IF(I7&lt;=0.00146990740740741,"I JA",IF(I7&lt;=0.00158564814814815,"II JA",IF(I7&lt;=0.00167824074074074,"III JA"))))))))</f>
        <v>III A</v>
      </c>
      <c r="K7" s="125" t="s">
        <v>829</v>
      </c>
      <c r="L7" s="126" t="s">
        <v>1105</v>
      </c>
    </row>
    <row r="8" spans="1:12" ht="18" customHeight="1">
      <c r="A8" s="58">
        <v>2</v>
      </c>
      <c r="B8" s="117">
        <v>153</v>
      </c>
      <c r="C8" s="121" t="s">
        <v>105</v>
      </c>
      <c r="D8" s="122" t="s">
        <v>647</v>
      </c>
      <c r="E8" s="123">
        <v>39209</v>
      </c>
      <c r="F8" s="124" t="s">
        <v>602</v>
      </c>
      <c r="G8" s="124" t="s">
        <v>603</v>
      </c>
      <c r="H8" s="124"/>
      <c r="I8" s="118">
        <v>0.0012909722222222222</v>
      </c>
      <c r="J8" s="9" t="str">
        <f t="shared" si="0"/>
        <v>III A</v>
      </c>
      <c r="K8" s="125" t="s">
        <v>645</v>
      </c>
      <c r="L8" s="126" t="s">
        <v>1098</v>
      </c>
    </row>
    <row r="9" spans="1:12" ht="18" customHeight="1">
      <c r="A9" s="58">
        <v>3</v>
      </c>
      <c r="B9" s="117">
        <v>172</v>
      </c>
      <c r="C9" s="121" t="s">
        <v>27</v>
      </c>
      <c r="D9" s="122" t="s">
        <v>858</v>
      </c>
      <c r="E9" s="123" t="s">
        <v>859</v>
      </c>
      <c r="F9" s="124" t="s">
        <v>801</v>
      </c>
      <c r="G9" s="124" t="s">
        <v>802</v>
      </c>
      <c r="H9" s="124" t="s">
        <v>860</v>
      </c>
      <c r="I9" s="118">
        <v>0.0013510416666666668</v>
      </c>
      <c r="J9" s="9" t="str">
        <f t="shared" si="0"/>
        <v>I JA</v>
      </c>
      <c r="K9" s="125" t="s">
        <v>861</v>
      </c>
      <c r="L9" s="126" t="s">
        <v>1095</v>
      </c>
    </row>
    <row r="10" spans="1:12" ht="18" customHeight="1">
      <c r="A10" s="58">
        <v>4</v>
      </c>
      <c r="B10" s="117">
        <v>109</v>
      </c>
      <c r="C10" s="121" t="s">
        <v>210</v>
      </c>
      <c r="D10" s="122" t="s">
        <v>211</v>
      </c>
      <c r="E10" s="123" t="s">
        <v>212</v>
      </c>
      <c r="F10" s="124" t="s">
        <v>382</v>
      </c>
      <c r="G10" s="124" t="s">
        <v>129</v>
      </c>
      <c r="H10" s="124" t="s">
        <v>29</v>
      </c>
      <c r="I10" s="118">
        <v>0.0016643518518518518</v>
      </c>
      <c r="J10" s="9" t="str">
        <f t="shared" si="0"/>
        <v>III JA</v>
      </c>
      <c r="K10" s="125" t="s">
        <v>45</v>
      </c>
      <c r="L10" s="126"/>
    </row>
    <row r="11" spans="1:12" ht="18" customHeight="1">
      <c r="A11" s="58">
        <v>5</v>
      </c>
      <c r="B11" s="117">
        <v>191</v>
      </c>
      <c r="C11" s="121" t="s">
        <v>137</v>
      </c>
      <c r="D11" s="122" t="s">
        <v>289</v>
      </c>
      <c r="E11" s="123" t="s">
        <v>1054</v>
      </c>
      <c r="F11" s="124" t="s">
        <v>992</v>
      </c>
      <c r="G11" s="124" t="s">
        <v>993</v>
      </c>
      <c r="H11" s="124"/>
      <c r="I11" s="118">
        <v>0.001449305555555556</v>
      </c>
      <c r="J11" s="9" t="str">
        <f t="shared" si="0"/>
        <v>I JA</v>
      </c>
      <c r="K11" s="125" t="s">
        <v>1051</v>
      </c>
      <c r="L11" s="126" t="s">
        <v>1089</v>
      </c>
    </row>
    <row r="12" spans="1:12" ht="18" customHeight="1">
      <c r="A12" s="58">
        <v>6</v>
      </c>
      <c r="B12" s="117">
        <v>181</v>
      </c>
      <c r="C12" s="121" t="s">
        <v>105</v>
      </c>
      <c r="D12" s="122" t="s">
        <v>952</v>
      </c>
      <c r="E12" s="123">
        <v>39684</v>
      </c>
      <c r="F12" s="124" t="s">
        <v>359</v>
      </c>
      <c r="G12" s="124" t="s">
        <v>349</v>
      </c>
      <c r="H12" s="124" t="s">
        <v>350</v>
      </c>
      <c r="I12" s="118">
        <v>0.0014290509259259258</v>
      </c>
      <c r="J12" s="9" t="str">
        <f t="shared" si="0"/>
        <v>I JA</v>
      </c>
      <c r="K12" s="125" t="s">
        <v>61</v>
      </c>
      <c r="L12" s="126" t="s">
        <v>953</v>
      </c>
    </row>
    <row r="13" spans="1:12" ht="18" customHeight="1">
      <c r="A13" s="58">
        <v>7</v>
      </c>
      <c r="B13" s="117">
        <v>189</v>
      </c>
      <c r="C13" s="121" t="s">
        <v>89</v>
      </c>
      <c r="D13" s="122" t="s">
        <v>1020</v>
      </c>
      <c r="E13" s="123" t="s">
        <v>1012</v>
      </c>
      <c r="F13" s="124" t="s">
        <v>992</v>
      </c>
      <c r="G13" s="124" t="s">
        <v>993</v>
      </c>
      <c r="H13" s="124" t="s">
        <v>1018</v>
      </c>
      <c r="I13" s="118">
        <v>0.0012900462962962963</v>
      </c>
      <c r="J13" s="9" t="str">
        <f t="shared" si="0"/>
        <v>III A</v>
      </c>
      <c r="K13" s="125" t="s">
        <v>1080</v>
      </c>
      <c r="L13" s="126" t="s">
        <v>1021</v>
      </c>
    </row>
    <row r="14" spans="1:12" ht="18" customHeight="1">
      <c r="A14" s="58">
        <v>8</v>
      </c>
      <c r="B14" s="117">
        <v>188</v>
      </c>
      <c r="C14" s="121" t="s">
        <v>1016</v>
      </c>
      <c r="D14" s="122" t="s">
        <v>1017</v>
      </c>
      <c r="E14" s="123" t="s">
        <v>427</v>
      </c>
      <c r="F14" s="124" t="s">
        <v>992</v>
      </c>
      <c r="G14" s="124" t="s">
        <v>993</v>
      </c>
      <c r="H14" s="124" t="s">
        <v>1018</v>
      </c>
      <c r="I14" s="118">
        <v>0.0013439814814814816</v>
      </c>
      <c r="J14" s="9" t="str">
        <f t="shared" si="0"/>
        <v>I JA</v>
      </c>
      <c r="K14" s="125" t="s">
        <v>1079</v>
      </c>
      <c r="L14" s="126" t="s">
        <v>1019</v>
      </c>
    </row>
    <row r="15" spans="1:12" ht="18" customHeight="1">
      <c r="A15" s="58">
        <v>9</v>
      </c>
      <c r="B15" s="117">
        <v>160</v>
      </c>
      <c r="C15" s="121" t="s">
        <v>184</v>
      </c>
      <c r="D15" s="122" t="s">
        <v>266</v>
      </c>
      <c r="E15" s="123">
        <v>39476</v>
      </c>
      <c r="F15" s="124" t="s">
        <v>76</v>
      </c>
      <c r="G15" s="124" t="s">
        <v>689</v>
      </c>
      <c r="H15" s="124"/>
      <c r="I15" s="118">
        <v>0.0013903935185185185</v>
      </c>
      <c r="J15" s="9" t="str">
        <f t="shared" si="0"/>
        <v>I JA</v>
      </c>
      <c r="K15" s="125" t="s">
        <v>691</v>
      </c>
      <c r="L15" s="126" t="s">
        <v>692</v>
      </c>
    </row>
    <row r="16" spans="1:12" ht="18" customHeight="1">
      <c r="A16" s="58">
        <v>10</v>
      </c>
      <c r="B16" s="117">
        <v>193</v>
      </c>
      <c r="C16" s="121" t="s">
        <v>173</v>
      </c>
      <c r="D16" s="122" t="s">
        <v>646</v>
      </c>
      <c r="E16" s="123" t="s">
        <v>1073</v>
      </c>
      <c r="F16" s="124" t="s">
        <v>992</v>
      </c>
      <c r="G16" s="124"/>
      <c r="H16" s="124"/>
      <c r="I16" s="118">
        <v>0.0013780092592592592</v>
      </c>
      <c r="J16" s="9" t="str">
        <f t="shared" si="0"/>
        <v>I JA</v>
      </c>
      <c r="K16" s="125" t="s">
        <v>1051</v>
      </c>
      <c r="L16" s="126"/>
    </row>
    <row r="17" spans="1:12" ht="18" customHeight="1">
      <c r="A17" s="58">
        <v>11</v>
      </c>
      <c r="B17" s="117">
        <v>164</v>
      </c>
      <c r="C17" s="121" t="s">
        <v>567</v>
      </c>
      <c r="D17" s="122" t="s">
        <v>738</v>
      </c>
      <c r="E17" s="123" t="s">
        <v>739</v>
      </c>
      <c r="F17" s="124" t="s">
        <v>710</v>
      </c>
      <c r="G17" s="124" t="s">
        <v>709</v>
      </c>
      <c r="H17" s="124"/>
      <c r="I17" s="118">
        <v>0.0014675925925925926</v>
      </c>
      <c r="J17" s="9" t="str">
        <f>IF(ISBLANK(I17),"",IF(I17&lt;=0.00107638888888889,"KSM",IF(I17&lt;=0.00113425925925926,"I A",IF(I17&lt;=0.00122685185185185,"II A",IF(I17&lt;=0.00134259259259259,"III A",IF(I17&lt;=0.00146990740740741,"I JA",IF(I17&lt;=0.00158564814814815,"II JA",IF(I17&lt;=0.00167824074074074,"III JA"))))))))</f>
        <v>I JA</v>
      </c>
      <c r="K17" s="125" t="s">
        <v>769</v>
      </c>
      <c r="L17" s="126"/>
    </row>
    <row r="18" spans="1:12" ht="18" customHeight="1">
      <c r="A18" s="58">
        <v>12</v>
      </c>
      <c r="B18" s="117">
        <v>183</v>
      </c>
      <c r="C18" s="121" t="s">
        <v>30</v>
      </c>
      <c r="D18" s="122" t="s">
        <v>975</v>
      </c>
      <c r="E18" s="123" t="s">
        <v>365</v>
      </c>
      <c r="F18" s="124" t="s">
        <v>367</v>
      </c>
      <c r="G18" s="124" t="s">
        <v>42</v>
      </c>
      <c r="H18" s="124"/>
      <c r="I18" s="118">
        <v>0.0016380787037037034</v>
      </c>
      <c r="J18" s="9" t="str">
        <f t="shared" si="0"/>
        <v>III JA</v>
      </c>
      <c r="K18" s="125" t="s">
        <v>988</v>
      </c>
      <c r="L18" s="126"/>
    </row>
    <row r="19" spans="3:11" s="12" customFormat="1" ht="16.5" thickBot="1">
      <c r="C19" s="23">
        <v>2</v>
      </c>
      <c r="D19" s="1" t="s">
        <v>1087</v>
      </c>
      <c r="E19" s="24"/>
      <c r="F19" s="68"/>
      <c r="G19" s="68"/>
      <c r="H19" s="17"/>
      <c r="I19" s="66"/>
      <c r="J19" s="22"/>
      <c r="K19" s="22"/>
    </row>
    <row r="20" spans="1:11" s="52" customFormat="1" ht="18" customHeight="1" thickBot="1">
      <c r="A20" s="32" t="s">
        <v>16</v>
      </c>
      <c r="B20" s="76" t="s">
        <v>17</v>
      </c>
      <c r="C20" s="53" t="s">
        <v>3</v>
      </c>
      <c r="D20" s="54" t="s">
        <v>4</v>
      </c>
      <c r="E20" s="55" t="s">
        <v>5</v>
      </c>
      <c r="F20" s="56" t="s">
        <v>6</v>
      </c>
      <c r="G20" s="56" t="s">
        <v>7</v>
      </c>
      <c r="H20" s="56" t="s">
        <v>8</v>
      </c>
      <c r="I20" s="55" t="s">
        <v>14</v>
      </c>
      <c r="J20" s="65" t="s">
        <v>11</v>
      </c>
      <c r="K20" s="63" t="s">
        <v>12</v>
      </c>
    </row>
    <row r="21" spans="1:12" ht="18" customHeight="1">
      <c r="A21" s="58">
        <v>1</v>
      </c>
      <c r="B21" s="117">
        <v>154</v>
      </c>
      <c r="C21" s="127" t="s">
        <v>648</v>
      </c>
      <c r="D21" s="128" t="s">
        <v>649</v>
      </c>
      <c r="E21" s="123">
        <v>39900</v>
      </c>
      <c r="F21" s="124" t="s">
        <v>602</v>
      </c>
      <c r="G21" s="124" t="s">
        <v>603</v>
      </c>
      <c r="H21" s="124"/>
      <c r="I21" s="118">
        <v>0.0013501157407407405</v>
      </c>
      <c r="J21" s="9" t="str">
        <f aca="true" t="shared" si="1" ref="J21:J31">IF(ISBLANK(I21),"",IF(I21&lt;=0.00107638888888889,"KSM",IF(I21&lt;=0.00113425925925926,"I A",IF(I21&lt;=0.00122685185185185,"II A",IF(I21&lt;=0.00134259259259259,"III A",IF(I21&lt;=0.00146990740740741,"I JA",IF(I21&lt;=0.00158564814814815,"II JA",IF(I21&lt;=0.00167824074074074,"III JA"))))))))</f>
        <v>I JA</v>
      </c>
      <c r="K21" s="125" t="s">
        <v>645</v>
      </c>
      <c r="L21" s="126" t="s">
        <v>1095</v>
      </c>
    </row>
    <row r="22" spans="1:12" ht="18" customHeight="1">
      <c r="A22" s="58">
        <v>2</v>
      </c>
      <c r="B22" s="117">
        <v>110</v>
      </c>
      <c r="C22" s="121" t="s">
        <v>62</v>
      </c>
      <c r="D22" s="122" t="s">
        <v>119</v>
      </c>
      <c r="E22" s="123" t="s">
        <v>423</v>
      </c>
      <c r="F22" s="124" t="s">
        <v>382</v>
      </c>
      <c r="G22" s="124" t="s">
        <v>129</v>
      </c>
      <c r="H22" s="124" t="s">
        <v>29</v>
      </c>
      <c r="I22" s="118">
        <v>0.0015753472222222221</v>
      </c>
      <c r="J22" s="9" t="str">
        <f t="shared" si="1"/>
        <v>II JA</v>
      </c>
      <c r="K22" s="125" t="s">
        <v>45</v>
      </c>
      <c r="L22" s="126"/>
    </row>
    <row r="23" spans="1:12" ht="18" customHeight="1">
      <c r="A23" s="58">
        <v>3</v>
      </c>
      <c r="B23" s="117">
        <v>141</v>
      </c>
      <c r="C23" s="121" t="s">
        <v>20</v>
      </c>
      <c r="D23" s="122" t="s">
        <v>578</v>
      </c>
      <c r="E23" s="123">
        <v>39826</v>
      </c>
      <c r="F23" s="124" t="s">
        <v>579</v>
      </c>
      <c r="G23" s="124"/>
      <c r="H23" s="124"/>
      <c r="I23" s="118">
        <v>0.001413888888888889</v>
      </c>
      <c r="J23" s="9" t="str">
        <f t="shared" si="1"/>
        <v>I JA</v>
      </c>
      <c r="K23" s="125" t="s">
        <v>558</v>
      </c>
      <c r="L23" s="126"/>
    </row>
    <row r="24" spans="1:12" ht="18" customHeight="1">
      <c r="A24" s="58">
        <v>4</v>
      </c>
      <c r="B24" s="117">
        <v>175</v>
      </c>
      <c r="C24" s="121" t="s">
        <v>20</v>
      </c>
      <c r="D24" s="122" t="s">
        <v>334</v>
      </c>
      <c r="E24" s="123" t="s">
        <v>335</v>
      </c>
      <c r="F24" s="124" t="s">
        <v>336</v>
      </c>
      <c r="G24" s="124" t="s">
        <v>35</v>
      </c>
      <c r="H24" s="124"/>
      <c r="I24" s="118">
        <v>0.001406712962962963</v>
      </c>
      <c r="J24" s="9" t="str">
        <f t="shared" si="1"/>
        <v>I JA</v>
      </c>
      <c r="K24" s="125" t="s">
        <v>36</v>
      </c>
      <c r="L24" s="126"/>
    </row>
    <row r="25" spans="1:12" ht="18" customHeight="1">
      <c r="A25" s="58">
        <v>5</v>
      </c>
      <c r="B25" s="117">
        <v>184</v>
      </c>
      <c r="C25" s="121" t="s">
        <v>68</v>
      </c>
      <c r="D25" s="122" t="s">
        <v>976</v>
      </c>
      <c r="E25" s="123" t="s">
        <v>966</v>
      </c>
      <c r="F25" s="124" t="s">
        <v>367</v>
      </c>
      <c r="G25" s="124" t="s">
        <v>42</v>
      </c>
      <c r="H25" s="124"/>
      <c r="I25" s="118">
        <v>0.0014594907407407406</v>
      </c>
      <c r="J25" s="9" t="str">
        <f t="shared" si="1"/>
        <v>I JA</v>
      </c>
      <c r="K25" s="125" t="s">
        <v>988</v>
      </c>
      <c r="L25" s="126"/>
    </row>
    <row r="26" spans="1:12" ht="18" customHeight="1">
      <c r="A26" s="58">
        <v>6</v>
      </c>
      <c r="B26" s="117">
        <v>149</v>
      </c>
      <c r="C26" s="121" t="s">
        <v>287</v>
      </c>
      <c r="D26" s="122" t="s">
        <v>248</v>
      </c>
      <c r="E26" s="123">
        <v>39589</v>
      </c>
      <c r="F26" s="124" t="s">
        <v>249</v>
      </c>
      <c r="G26" s="124" t="s">
        <v>250</v>
      </c>
      <c r="H26" s="124"/>
      <c r="I26" s="118">
        <v>0.0014675925925925926</v>
      </c>
      <c r="J26" s="9" t="str">
        <f t="shared" si="1"/>
        <v>I JA</v>
      </c>
      <c r="K26" s="125" t="s">
        <v>599</v>
      </c>
      <c r="L26" s="126"/>
    </row>
    <row r="27" spans="1:12" ht="18" customHeight="1">
      <c r="A27" s="58">
        <v>7</v>
      </c>
      <c r="B27" s="117">
        <v>187</v>
      </c>
      <c r="C27" s="121" t="s">
        <v>98</v>
      </c>
      <c r="D27" s="122" t="s">
        <v>1005</v>
      </c>
      <c r="E27" s="123" t="s">
        <v>1006</v>
      </c>
      <c r="F27" s="124" t="s">
        <v>992</v>
      </c>
      <c r="G27" s="124" t="s">
        <v>993</v>
      </c>
      <c r="H27" s="124"/>
      <c r="I27" s="118">
        <v>0.0015494212962962964</v>
      </c>
      <c r="J27" s="9" t="str">
        <f t="shared" si="1"/>
        <v>II JA</v>
      </c>
      <c r="K27" s="125" t="s">
        <v>997</v>
      </c>
      <c r="L27" s="126"/>
    </row>
    <row r="28" spans="1:12" ht="18" customHeight="1">
      <c r="A28" s="58">
        <v>8</v>
      </c>
      <c r="B28" s="117">
        <v>140</v>
      </c>
      <c r="C28" s="121" t="s">
        <v>39</v>
      </c>
      <c r="D28" s="122" t="s">
        <v>478</v>
      </c>
      <c r="E28" s="123" t="s">
        <v>479</v>
      </c>
      <c r="F28" s="124" t="s">
        <v>382</v>
      </c>
      <c r="G28" s="124" t="s">
        <v>129</v>
      </c>
      <c r="H28" s="124" t="s">
        <v>29</v>
      </c>
      <c r="I28" s="118">
        <v>0.0016126157407407406</v>
      </c>
      <c r="J28" s="9" t="str">
        <f t="shared" si="1"/>
        <v>III JA</v>
      </c>
      <c r="K28" s="125" t="s">
        <v>123</v>
      </c>
      <c r="L28" s="126"/>
    </row>
    <row r="29" spans="1:12" ht="18" customHeight="1">
      <c r="A29" s="58">
        <v>9</v>
      </c>
      <c r="B29" s="117">
        <v>185</v>
      </c>
      <c r="C29" s="121" t="s">
        <v>41</v>
      </c>
      <c r="D29" s="122" t="s">
        <v>977</v>
      </c>
      <c r="E29" s="123" t="s">
        <v>967</v>
      </c>
      <c r="F29" s="124" t="s">
        <v>367</v>
      </c>
      <c r="G29" s="124" t="s">
        <v>42</v>
      </c>
      <c r="H29" s="124"/>
      <c r="I29" s="118">
        <v>0.0017334490740740739</v>
      </c>
      <c r="J29" s="9" t="b">
        <f t="shared" si="1"/>
        <v>0</v>
      </c>
      <c r="K29" s="125" t="s">
        <v>988</v>
      </c>
      <c r="L29" s="126"/>
    </row>
    <row r="30" spans="1:12" ht="18" customHeight="1">
      <c r="A30" s="58">
        <v>10</v>
      </c>
      <c r="B30" s="117">
        <v>192</v>
      </c>
      <c r="C30" s="121" t="s">
        <v>158</v>
      </c>
      <c r="D30" s="122" t="s">
        <v>1061</v>
      </c>
      <c r="E30" s="123" t="s">
        <v>1062</v>
      </c>
      <c r="F30" s="124" t="s">
        <v>992</v>
      </c>
      <c r="G30" s="124" t="s">
        <v>993</v>
      </c>
      <c r="H30" s="124"/>
      <c r="I30" s="118">
        <v>0.0015311342592592592</v>
      </c>
      <c r="J30" s="9" t="str">
        <f t="shared" si="1"/>
        <v>II JA</v>
      </c>
      <c r="K30" s="125" t="s">
        <v>1063</v>
      </c>
      <c r="L30" s="126"/>
    </row>
    <row r="31" spans="1:12" ht="18" customHeight="1">
      <c r="A31" s="58">
        <v>11</v>
      </c>
      <c r="B31" s="117">
        <v>103</v>
      </c>
      <c r="C31" s="121" t="s">
        <v>122</v>
      </c>
      <c r="D31" s="122" t="s">
        <v>191</v>
      </c>
      <c r="E31" s="123" t="s">
        <v>192</v>
      </c>
      <c r="F31" s="124" t="s">
        <v>121</v>
      </c>
      <c r="G31" s="124" t="s">
        <v>125</v>
      </c>
      <c r="H31" s="124"/>
      <c r="I31" s="118">
        <v>0.0015805555555555555</v>
      </c>
      <c r="J31" s="9" t="str">
        <f t="shared" si="1"/>
        <v>II JA</v>
      </c>
      <c r="K31" s="125" t="s">
        <v>127</v>
      </c>
      <c r="L31" s="126"/>
    </row>
  </sheetData>
  <sheetProtection/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15" customWidth="1"/>
    <col min="3" max="3" width="11.140625" style="15" customWidth="1"/>
    <col min="4" max="4" width="15.421875" style="15" bestFit="1" customWidth="1"/>
    <col min="5" max="5" width="10.7109375" style="16" customWidth="1"/>
    <col min="6" max="6" width="16.140625" style="17" bestFit="1" customWidth="1"/>
    <col min="7" max="7" width="17.28125" style="17" bestFit="1" customWidth="1"/>
    <col min="8" max="8" width="11.28125" style="17" bestFit="1" customWidth="1"/>
    <col min="9" max="9" width="9.140625" style="66" customWidth="1"/>
    <col min="10" max="10" width="7.00390625" style="66" bestFit="1" customWidth="1"/>
    <col min="11" max="11" width="20.7109375" style="4" bestFit="1" customWidth="1"/>
    <col min="12" max="12" width="0" style="15" hidden="1" customWidth="1"/>
    <col min="13" max="16384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1" s="4" customFormat="1" ht="12" customHeight="1">
      <c r="A3" s="15"/>
      <c r="B3" s="15"/>
      <c r="C3" s="15"/>
      <c r="D3" s="23"/>
      <c r="E3" s="24"/>
      <c r="F3" s="25"/>
      <c r="G3" s="25"/>
      <c r="H3" s="25"/>
      <c r="I3" s="22"/>
      <c r="J3" s="22"/>
      <c r="K3" s="77"/>
    </row>
    <row r="4" spans="3:10" s="12" customFormat="1" ht="15.75">
      <c r="C4" s="1" t="s">
        <v>15</v>
      </c>
      <c r="D4" s="1"/>
      <c r="E4" s="5"/>
      <c r="F4" s="5"/>
      <c r="G4" s="5"/>
      <c r="H4" s="28"/>
      <c r="I4" s="67"/>
      <c r="J4" s="67"/>
    </row>
    <row r="5" spans="3:11" s="12" customFormat="1" ht="16.5" thickBot="1">
      <c r="C5" s="23"/>
      <c r="D5" s="1"/>
      <c r="E5" s="24"/>
      <c r="F5" s="68"/>
      <c r="G5" s="68"/>
      <c r="H5" s="17"/>
      <c r="I5" s="66"/>
      <c r="J5" s="22"/>
      <c r="K5" s="22"/>
    </row>
    <row r="6" spans="1:11" s="52" customFormat="1" ht="18" customHeight="1" thickBot="1">
      <c r="A6" s="32" t="s">
        <v>1108</v>
      </c>
      <c r="B6" s="76" t="s">
        <v>17</v>
      </c>
      <c r="C6" s="53" t="s">
        <v>3</v>
      </c>
      <c r="D6" s="54" t="s">
        <v>4</v>
      </c>
      <c r="E6" s="55" t="s">
        <v>5</v>
      </c>
      <c r="F6" s="56" t="s">
        <v>6</v>
      </c>
      <c r="G6" s="56" t="s">
        <v>7</v>
      </c>
      <c r="H6" s="56" t="s">
        <v>8</v>
      </c>
      <c r="I6" s="55" t="s">
        <v>14</v>
      </c>
      <c r="J6" s="65" t="s">
        <v>11</v>
      </c>
      <c r="K6" s="63" t="s">
        <v>12</v>
      </c>
    </row>
    <row r="7" spans="1:12" ht="18" customHeight="1">
      <c r="A7" s="58">
        <v>1</v>
      </c>
      <c r="B7" s="117">
        <v>170</v>
      </c>
      <c r="C7" s="121" t="s">
        <v>833</v>
      </c>
      <c r="D7" s="122" t="s">
        <v>834</v>
      </c>
      <c r="E7" s="123" t="s">
        <v>835</v>
      </c>
      <c r="F7" s="124" t="s">
        <v>801</v>
      </c>
      <c r="G7" s="124" t="s">
        <v>802</v>
      </c>
      <c r="H7" s="124"/>
      <c r="I7" s="118">
        <v>0.0012708333333333335</v>
      </c>
      <c r="J7" s="9" t="str">
        <f aca="true" t="shared" si="0" ref="J7:J29">IF(ISBLANK(I7),"",IF(I7&lt;=0.00107638888888889,"KSM",IF(I7&lt;=0.00113425925925926,"I A",IF(I7&lt;=0.00122685185185185,"II A",IF(I7&lt;=0.00134259259259259,"III A",IF(I7&lt;=0.00146990740740741,"I JA",IF(I7&lt;=0.00158564814814815,"II JA",IF(I7&lt;=0.00167824074074074,"III JA"))))))))</f>
        <v>III A</v>
      </c>
      <c r="K7" s="125" t="s">
        <v>829</v>
      </c>
      <c r="L7" s="126" t="s">
        <v>1105</v>
      </c>
    </row>
    <row r="8" spans="1:12" ht="18" customHeight="1">
      <c r="A8" s="58">
        <v>2</v>
      </c>
      <c r="B8" s="117">
        <v>189</v>
      </c>
      <c r="C8" s="121" t="s">
        <v>89</v>
      </c>
      <c r="D8" s="122" t="s">
        <v>1020</v>
      </c>
      <c r="E8" s="123" t="s">
        <v>1012</v>
      </c>
      <c r="F8" s="124" t="s">
        <v>992</v>
      </c>
      <c r="G8" s="124" t="s">
        <v>993</v>
      </c>
      <c r="H8" s="124" t="s">
        <v>1018</v>
      </c>
      <c r="I8" s="118">
        <v>0.0012900462962962963</v>
      </c>
      <c r="J8" s="9" t="str">
        <f t="shared" si="0"/>
        <v>III A</v>
      </c>
      <c r="K8" s="125" t="s">
        <v>1080</v>
      </c>
      <c r="L8" s="126" t="s">
        <v>1098</v>
      </c>
    </row>
    <row r="9" spans="1:12" ht="18" customHeight="1">
      <c r="A9" s="58">
        <v>3</v>
      </c>
      <c r="B9" s="117">
        <v>153</v>
      </c>
      <c r="C9" s="121" t="s">
        <v>105</v>
      </c>
      <c r="D9" s="122" t="s">
        <v>647</v>
      </c>
      <c r="E9" s="123">
        <v>39209</v>
      </c>
      <c r="F9" s="124" t="s">
        <v>602</v>
      </c>
      <c r="G9" s="124" t="s">
        <v>603</v>
      </c>
      <c r="H9" s="124"/>
      <c r="I9" s="118">
        <v>0.0012909722222222222</v>
      </c>
      <c r="J9" s="9" t="str">
        <f t="shared" si="0"/>
        <v>III A</v>
      </c>
      <c r="K9" s="125" t="s">
        <v>645</v>
      </c>
      <c r="L9" s="126" t="s">
        <v>1095</v>
      </c>
    </row>
    <row r="10" spans="1:12" ht="18" customHeight="1">
      <c r="A10" s="58">
        <v>4</v>
      </c>
      <c r="B10" s="117">
        <v>188</v>
      </c>
      <c r="C10" s="121" t="s">
        <v>1016</v>
      </c>
      <c r="D10" s="122" t="s">
        <v>1017</v>
      </c>
      <c r="E10" s="123" t="s">
        <v>427</v>
      </c>
      <c r="F10" s="124" t="s">
        <v>992</v>
      </c>
      <c r="G10" s="124" t="s">
        <v>993</v>
      </c>
      <c r="H10" s="124" t="s">
        <v>1018</v>
      </c>
      <c r="I10" s="118">
        <v>0.0013439814814814816</v>
      </c>
      <c r="J10" s="9" t="str">
        <f t="shared" si="0"/>
        <v>I JA</v>
      </c>
      <c r="K10" s="125" t="s">
        <v>1079</v>
      </c>
      <c r="L10" s="126"/>
    </row>
    <row r="11" spans="1:12" ht="18" customHeight="1">
      <c r="A11" s="58">
        <v>5</v>
      </c>
      <c r="B11" s="117">
        <v>154</v>
      </c>
      <c r="C11" s="127" t="s">
        <v>648</v>
      </c>
      <c r="D11" s="128" t="s">
        <v>649</v>
      </c>
      <c r="E11" s="123">
        <v>39900</v>
      </c>
      <c r="F11" s="124" t="s">
        <v>602</v>
      </c>
      <c r="G11" s="124" t="s">
        <v>603</v>
      </c>
      <c r="H11" s="124"/>
      <c r="I11" s="118">
        <v>0.0013501157407407405</v>
      </c>
      <c r="J11" s="9" t="str">
        <f t="shared" si="0"/>
        <v>I JA</v>
      </c>
      <c r="K11" s="125" t="s">
        <v>645</v>
      </c>
      <c r="L11" s="126" t="s">
        <v>1089</v>
      </c>
    </row>
    <row r="12" spans="1:12" ht="18" customHeight="1">
      <c r="A12" s="58">
        <v>6</v>
      </c>
      <c r="B12" s="117">
        <v>172</v>
      </c>
      <c r="C12" s="121" t="s">
        <v>27</v>
      </c>
      <c r="D12" s="122" t="s">
        <v>858</v>
      </c>
      <c r="E12" s="123" t="s">
        <v>859</v>
      </c>
      <c r="F12" s="124" t="s">
        <v>801</v>
      </c>
      <c r="G12" s="124" t="s">
        <v>802</v>
      </c>
      <c r="H12" s="124" t="s">
        <v>860</v>
      </c>
      <c r="I12" s="118">
        <v>0.0013510416666666668</v>
      </c>
      <c r="J12" s="9" t="str">
        <f t="shared" si="0"/>
        <v>I JA</v>
      </c>
      <c r="K12" s="125" t="s">
        <v>861</v>
      </c>
      <c r="L12" s="126" t="s">
        <v>953</v>
      </c>
    </row>
    <row r="13" spans="1:12" ht="18" customHeight="1">
      <c r="A13" s="58">
        <v>7</v>
      </c>
      <c r="B13" s="117">
        <v>193</v>
      </c>
      <c r="C13" s="121" t="s">
        <v>173</v>
      </c>
      <c r="D13" s="122" t="s">
        <v>646</v>
      </c>
      <c r="E13" s="123" t="s">
        <v>1073</v>
      </c>
      <c r="F13" s="124" t="s">
        <v>992</v>
      </c>
      <c r="G13" s="124"/>
      <c r="H13" s="124"/>
      <c r="I13" s="118">
        <v>0.0013780092592592592</v>
      </c>
      <c r="J13" s="9" t="str">
        <f t="shared" si="0"/>
        <v>I JA</v>
      </c>
      <c r="K13" s="125" t="s">
        <v>1051</v>
      </c>
      <c r="L13" s="126" t="s">
        <v>1021</v>
      </c>
    </row>
    <row r="14" spans="1:12" ht="18" customHeight="1">
      <c r="A14" s="58">
        <v>8</v>
      </c>
      <c r="B14" s="117">
        <v>160</v>
      </c>
      <c r="C14" s="121" t="s">
        <v>184</v>
      </c>
      <c r="D14" s="122" t="s">
        <v>266</v>
      </c>
      <c r="E14" s="123">
        <v>39476</v>
      </c>
      <c r="F14" s="124" t="s">
        <v>76</v>
      </c>
      <c r="G14" s="124" t="s">
        <v>689</v>
      </c>
      <c r="H14" s="124"/>
      <c r="I14" s="118">
        <v>0.0013903935185185185</v>
      </c>
      <c r="J14" s="9" t="str">
        <f t="shared" si="0"/>
        <v>I JA</v>
      </c>
      <c r="K14" s="125" t="s">
        <v>691</v>
      </c>
      <c r="L14" s="126" t="s">
        <v>1019</v>
      </c>
    </row>
    <row r="15" spans="1:12" ht="18" customHeight="1">
      <c r="A15" s="58">
        <v>9</v>
      </c>
      <c r="B15" s="117">
        <v>175</v>
      </c>
      <c r="C15" s="121" t="s">
        <v>20</v>
      </c>
      <c r="D15" s="122" t="s">
        <v>334</v>
      </c>
      <c r="E15" s="123" t="s">
        <v>335</v>
      </c>
      <c r="F15" s="124" t="s">
        <v>336</v>
      </c>
      <c r="G15" s="124" t="s">
        <v>35</v>
      </c>
      <c r="H15" s="124"/>
      <c r="I15" s="118">
        <v>0.001406712962962963</v>
      </c>
      <c r="J15" s="9" t="str">
        <f t="shared" si="0"/>
        <v>I JA</v>
      </c>
      <c r="K15" s="125" t="s">
        <v>36</v>
      </c>
      <c r="L15" s="126" t="s">
        <v>692</v>
      </c>
    </row>
    <row r="16" spans="1:12" ht="18" customHeight="1">
      <c r="A16" s="58">
        <v>10</v>
      </c>
      <c r="B16" s="117">
        <v>141</v>
      </c>
      <c r="C16" s="121" t="s">
        <v>20</v>
      </c>
      <c r="D16" s="122" t="s">
        <v>578</v>
      </c>
      <c r="E16" s="123">
        <v>39826</v>
      </c>
      <c r="F16" s="124" t="s">
        <v>579</v>
      </c>
      <c r="G16" s="124"/>
      <c r="H16" s="124"/>
      <c r="I16" s="118">
        <v>0.001413888888888889</v>
      </c>
      <c r="J16" s="9" t="str">
        <f t="shared" si="0"/>
        <v>I JA</v>
      </c>
      <c r="K16" s="125" t="s">
        <v>558</v>
      </c>
      <c r="L16" s="126"/>
    </row>
    <row r="17" spans="1:12" ht="18" customHeight="1">
      <c r="A17" s="58">
        <v>11</v>
      </c>
      <c r="B17" s="117">
        <v>181</v>
      </c>
      <c r="C17" s="121" t="s">
        <v>105</v>
      </c>
      <c r="D17" s="122" t="s">
        <v>952</v>
      </c>
      <c r="E17" s="123">
        <v>39684</v>
      </c>
      <c r="F17" s="124" t="s">
        <v>359</v>
      </c>
      <c r="G17" s="124" t="s">
        <v>349</v>
      </c>
      <c r="H17" s="124" t="s">
        <v>350</v>
      </c>
      <c r="I17" s="118">
        <v>0.0014290509259259258</v>
      </c>
      <c r="J17" s="9" t="str">
        <f t="shared" si="0"/>
        <v>I JA</v>
      </c>
      <c r="K17" s="125" t="s">
        <v>61</v>
      </c>
      <c r="L17" s="126"/>
    </row>
    <row r="18" spans="1:12" ht="18" customHeight="1">
      <c r="A18" s="58">
        <v>12</v>
      </c>
      <c r="B18" s="117">
        <v>191</v>
      </c>
      <c r="C18" s="121" t="s">
        <v>137</v>
      </c>
      <c r="D18" s="122" t="s">
        <v>289</v>
      </c>
      <c r="E18" s="123" t="s">
        <v>1054</v>
      </c>
      <c r="F18" s="124" t="s">
        <v>992</v>
      </c>
      <c r="G18" s="124" t="s">
        <v>993</v>
      </c>
      <c r="H18" s="124"/>
      <c r="I18" s="118">
        <v>0.001449305555555556</v>
      </c>
      <c r="J18" s="9" t="str">
        <f t="shared" si="0"/>
        <v>I JA</v>
      </c>
      <c r="K18" s="125" t="s">
        <v>1051</v>
      </c>
      <c r="L18" s="126"/>
    </row>
    <row r="19" spans="1:12" ht="18" customHeight="1">
      <c r="A19" s="58">
        <v>13</v>
      </c>
      <c r="B19" s="117">
        <v>184</v>
      </c>
      <c r="C19" s="121" t="s">
        <v>68</v>
      </c>
      <c r="D19" s="122" t="s">
        <v>976</v>
      </c>
      <c r="E19" s="123" t="s">
        <v>966</v>
      </c>
      <c r="F19" s="124" t="s">
        <v>367</v>
      </c>
      <c r="G19" s="124" t="s">
        <v>42</v>
      </c>
      <c r="H19" s="124"/>
      <c r="I19" s="118">
        <v>0.0014594907407407406</v>
      </c>
      <c r="J19" s="9" t="str">
        <f t="shared" si="0"/>
        <v>I JA</v>
      </c>
      <c r="K19" s="125" t="s">
        <v>988</v>
      </c>
      <c r="L19" s="126" t="s">
        <v>1095</v>
      </c>
    </row>
    <row r="20" spans="1:12" ht="18" customHeight="1">
      <c r="A20" s="58">
        <v>14</v>
      </c>
      <c r="B20" s="117">
        <v>164</v>
      </c>
      <c r="C20" s="121" t="s">
        <v>567</v>
      </c>
      <c r="D20" s="122" t="s">
        <v>738</v>
      </c>
      <c r="E20" s="123" t="s">
        <v>739</v>
      </c>
      <c r="F20" s="124" t="s">
        <v>710</v>
      </c>
      <c r="G20" s="124" t="s">
        <v>709</v>
      </c>
      <c r="H20" s="124"/>
      <c r="I20" s="118">
        <v>0.0014675925925925926</v>
      </c>
      <c r="J20" s="9" t="str">
        <f t="shared" si="0"/>
        <v>I JA</v>
      </c>
      <c r="K20" s="125" t="s">
        <v>769</v>
      </c>
      <c r="L20" s="126"/>
    </row>
    <row r="21" spans="1:12" ht="18" customHeight="1">
      <c r="A21" s="58">
        <v>14</v>
      </c>
      <c r="B21" s="117">
        <v>149</v>
      </c>
      <c r="C21" s="121" t="s">
        <v>287</v>
      </c>
      <c r="D21" s="122" t="s">
        <v>248</v>
      </c>
      <c r="E21" s="123">
        <v>39589</v>
      </c>
      <c r="F21" s="124" t="s">
        <v>249</v>
      </c>
      <c r="G21" s="124" t="s">
        <v>250</v>
      </c>
      <c r="H21" s="124"/>
      <c r="I21" s="118">
        <v>0.0014675925925925926</v>
      </c>
      <c r="J21" s="9" t="str">
        <f t="shared" si="0"/>
        <v>I JA</v>
      </c>
      <c r="K21" s="125" t="s">
        <v>599</v>
      </c>
      <c r="L21" s="126"/>
    </row>
    <row r="22" spans="1:12" ht="18" customHeight="1">
      <c r="A22" s="58">
        <v>16</v>
      </c>
      <c r="B22" s="117">
        <v>192</v>
      </c>
      <c r="C22" s="121" t="s">
        <v>158</v>
      </c>
      <c r="D22" s="122" t="s">
        <v>1061</v>
      </c>
      <c r="E22" s="123" t="s">
        <v>1062</v>
      </c>
      <c r="F22" s="124" t="s">
        <v>992</v>
      </c>
      <c r="G22" s="124" t="s">
        <v>993</v>
      </c>
      <c r="H22" s="124"/>
      <c r="I22" s="118">
        <v>0.0015311342592592592</v>
      </c>
      <c r="J22" s="9" t="str">
        <f t="shared" si="0"/>
        <v>II JA</v>
      </c>
      <c r="K22" s="125" t="s">
        <v>1063</v>
      </c>
      <c r="L22" s="126"/>
    </row>
    <row r="23" spans="1:12" ht="18" customHeight="1">
      <c r="A23" s="58">
        <v>17</v>
      </c>
      <c r="B23" s="117">
        <v>187</v>
      </c>
      <c r="C23" s="121" t="s">
        <v>98</v>
      </c>
      <c r="D23" s="122" t="s">
        <v>1005</v>
      </c>
      <c r="E23" s="123" t="s">
        <v>1006</v>
      </c>
      <c r="F23" s="124" t="s">
        <v>992</v>
      </c>
      <c r="G23" s="124" t="s">
        <v>993</v>
      </c>
      <c r="H23" s="124"/>
      <c r="I23" s="118">
        <v>0.0015494212962962964</v>
      </c>
      <c r="J23" s="9" t="str">
        <f t="shared" si="0"/>
        <v>II JA</v>
      </c>
      <c r="K23" s="125" t="s">
        <v>997</v>
      </c>
      <c r="L23" s="126"/>
    </row>
    <row r="24" spans="1:12" ht="18" customHeight="1">
      <c r="A24" s="58">
        <v>18</v>
      </c>
      <c r="B24" s="117">
        <v>110</v>
      </c>
      <c r="C24" s="121" t="s">
        <v>62</v>
      </c>
      <c r="D24" s="122" t="s">
        <v>119</v>
      </c>
      <c r="E24" s="123" t="s">
        <v>423</v>
      </c>
      <c r="F24" s="124" t="s">
        <v>382</v>
      </c>
      <c r="G24" s="124" t="s">
        <v>129</v>
      </c>
      <c r="H24" s="124" t="s">
        <v>29</v>
      </c>
      <c r="I24" s="118">
        <v>0.0015753472222222221</v>
      </c>
      <c r="J24" s="9" t="str">
        <f t="shared" si="0"/>
        <v>II JA</v>
      </c>
      <c r="K24" s="125" t="s">
        <v>45</v>
      </c>
      <c r="L24" s="126"/>
    </row>
    <row r="25" spans="1:12" ht="18" customHeight="1">
      <c r="A25" s="58">
        <v>19</v>
      </c>
      <c r="B25" s="117">
        <v>103</v>
      </c>
      <c r="C25" s="121" t="s">
        <v>122</v>
      </c>
      <c r="D25" s="122" t="s">
        <v>191</v>
      </c>
      <c r="E25" s="123" t="s">
        <v>192</v>
      </c>
      <c r="F25" s="124" t="s">
        <v>121</v>
      </c>
      <c r="G25" s="124" t="s">
        <v>125</v>
      </c>
      <c r="H25" s="124"/>
      <c r="I25" s="118">
        <v>0.0015805555555555555</v>
      </c>
      <c r="J25" s="9" t="str">
        <f t="shared" si="0"/>
        <v>II JA</v>
      </c>
      <c r="K25" s="125" t="s">
        <v>127</v>
      </c>
      <c r="L25" s="126"/>
    </row>
    <row r="26" spans="1:12" ht="18" customHeight="1">
      <c r="A26" s="58">
        <v>20</v>
      </c>
      <c r="B26" s="117">
        <v>140</v>
      </c>
      <c r="C26" s="121" t="s">
        <v>39</v>
      </c>
      <c r="D26" s="122" t="s">
        <v>478</v>
      </c>
      <c r="E26" s="123" t="s">
        <v>479</v>
      </c>
      <c r="F26" s="124" t="s">
        <v>382</v>
      </c>
      <c r="G26" s="124" t="s">
        <v>129</v>
      </c>
      <c r="H26" s="124" t="s">
        <v>29</v>
      </c>
      <c r="I26" s="118">
        <v>0.0016126157407407406</v>
      </c>
      <c r="J26" s="9" t="str">
        <f t="shared" si="0"/>
        <v>III JA</v>
      </c>
      <c r="K26" s="125" t="s">
        <v>123</v>
      </c>
      <c r="L26" s="126"/>
    </row>
    <row r="27" spans="1:12" ht="18" customHeight="1">
      <c r="A27" s="58">
        <v>21</v>
      </c>
      <c r="B27" s="117">
        <v>183</v>
      </c>
      <c r="C27" s="121" t="s">
        <v>30</v>
      </c>
      <c r="D27" s="122" t="s">
        <v>975</v>
      </c>
      <c r="E27" s="123" t="s">
        <v>365</v>
      </c>
      <c r="F27" s="124" t="s">
        <v>367</v>
      </c>
      <c r="G27" s="124" t="s">
        <v>42</v>
      </c>
      <c r="H27" s="124"/>
      <c r="I27" s="118">
        <v>0.0016380787037037034</v>
      </c>
      <c r="J27" s="9" t="str">
        <f t="shared" si="0"/>
        <v>III JA</v>
      </c>
      <c r="K27" s="125" t="s">
        <v>988</v>
      </c>
      <c r="L27" s="126"/>
    </row>
    <row r="28" spans="1:12" ht="18" customHeight="1">
      <c r="A28" s="58">
        <v>22</v>
      </c>
      <c r="B28" s="117">
        <v>109</v>
      </c>
      <c r="C28" s="121" t="s">
        <v>210</v>
      </c>
      <c r="D28" s="122" t="s">
        <v>211</v>
      </c>
      <c r="E28" s="123" t="s">
        <v>212</v>
      </c>
      <c r="F28" s="124" t="s">
        <v>382</v>
      </c>
      <c r="G28" s="124" t="s">
        <v>129</v>
      </c>
      <c r="H28" s="124" t="s">
        <v>29</v>
      </c>
      <c r="I28" s="118">
        <v>0.0016643518518518518</v>
      </c>
      <c r="J28" s="9" t="str">
        <f t="shared" si="0"/>
        <v>III JA</v>
      </c>
      <c r="K28" s="125" t="s">
        <v>45</v>
      </c>
      <c r="L28" s="126"/>
    </row>
    <row r="29" spans="1:12" ht="18" customHeight="1">
      <c r="A29" s="58">
        <v>23</v>
      </c>
      <c r="B29" s="117">
        <v>185</v>
      </c>
      <c r="C29" s="121" t="s">
        <v>41</v>
      </c>
      <c r="D29" s="122" t="s">
        <v>977</v>
      </c>
      <c r="E29" s="123" t="s">
        <v>967</v>
      </c>
      <c r="F29" s="124" t="s">
        <v>367</v>
      </c>
      <c r="G29" s="124" t="s">
        <v>42</v>
      </c>
      <c r="H29" s="124"/>
      <c r="I29" s="118">
        <v>0.0017334490740740739</v>
      </c>
      <c r="J29" s="143" t="b">
        <f t="shared" si="0"/>
        <v>0</v>
      </c>
      <c r="K29" s="125" t="s">
        <v>988</v>
      </c>
      <c r="L29" s="126"/>
    </row>
  </sheetData>
  <sheetProtection/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00390625" style="15" customWidth="1"/>
    <col min="2" max="2" width="5.7109375" style="15" customWidth="1"/>
    <col min="3" max="3" width="11.140625" style="15" customWidth="1"/>
    <col min="4" max="4" width="15.421875" style="15" bestFit="1" customWidth="1"/>
    <col min="5" max="5" width="10.7109375" style="16" customWidth="1"/>
    <col min="6" max="6" width="13.8515625" style="17" bestFit="1" customWidth="1"/>
    <col min="7" max="7" width="15.8515625" style="17" bestFit="1" customWidth="1"/>
    <col min="8" max="8" width="11.28125" style="17" bestFit="1" customWidth="1"/>
    <col min="9" max="9" width="9.140625" style="22" customWidth="1"/>
    <col min="10" max="10" width="7.00390625" style="66" bestFit="1" customWidth="1"/>
    <col min="11" max="11" width="17.57421875" style="4" bestFit="1" customWidth="1"/>
    <col min="12" max="16384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1" s="4" customFormat="1" ht="12" customHeight="1">
      <c r="A3" s="15"/>
      <c r="B3" s="15"/>
      <c r="C3" s="15"/>
      <c r="D3" s="23"/>
      <c r="E3" s="24"/>
      <c r="F3" s="25"/>
      <c r="G3" s="25"/>
      <c r="H3" s="25"/>
      <c r="I3" s="22"/>
      <c r="J3" s="22"/>
      <c r="K3" s="77"/>
    </row>
    <row r="4" spans="3:10" s="12" customFormat="1" ht="15.75">
      <c r="C4" s="1" t="s">
        <v>18</v>
      </c>
      <c r="D4" s="1"/>
      <c r="E4" s="5"/>
      <c r="F4" s="5"/>
      <c r="G4" s="5"/>
      <c r="H4" s="28"/>
      <c r="I4" s="8"/>
      <c r="J4" s="67"/>
    </row>
    <row r="5" spans="3:10" s="12" customFormat="1" ht="16.5" thickBot="1">
      <c r="C5" s="23"/>
      <c r="D5" s="1"/>
      <c r="E5" s="5"/>
      <c r="F5" s="5"/>
      <c r="G5" s="5"/>
      <c r="H5" s="28"/>
      <c r="I5" s="8"/>
      <c r="J5" s="67"/>
    </row>
    <row r="6" spans="1:11" s="52" customFormat="1" ht="18" customHeight="1" thickBot="1">
      <c r="A6" s="32" t="s">
        <v>1108</v>
      </c>
      <c r="B6" s="76" t="s">
        <v>17</v>
      </c>
      <c r="C6" s="53" t="s">
        <v>3</v>
      </c>
      <c r="D6" s="54" t="s">
        <v>4</v>
      </c>
      <c r="E6" s="55" t="s">
        <v>5</v>
      </c>
      <c r="F6" s="56" t="s">
        <v>6</v>
      </c>
      <c r="G6" s="56" t="s">
        <v>7</v>
      </c>
      <c r="H6" s="56" t="s">
        <v>8</v>
      </c>
      <c r="I6" s="55" t="s">
        <v>14</v>
      </c>
      <c r="J6" s="65" t="s">
        <v>11</v>
      </c>
      <c r="K6" s="63" t="s">
        <v>12</v>
      </c>
    </row>
    <row r="7" spans="1:11" ht="18" customHeight="1">
      <c r="A7" s="58">
        <v>1</v>
      </c>
      <c r="B7" s="117">
        <v>142</v>
      </c>
      <c r="C7" s="121" t="s">
        <v>56</v>
      </c>
      <c r="D7" s="122" t="s">
        <v>590</v>
      </c>
      <c r="E7" s="123">
        <v>39339</v>
      </c>
      <c r="F7" s="124" t="s">
        <v>65</v>
      </c>
      <c r="G7" s="124" t="s">
        <v>241</v>
      </c>
      <c r="H7" s="124"/>
      <c r="I7" s="118">
        <v>0.0012261574074074074</v>
      </c>
      <c r="J7" s="9" t="str">
        <f aca="true" t="shared" si="0" ref="J7:J19">IF(ISBLANK(I7),"",IF(I7&lt;=0.000925925925925926,"KSM",IF(I7&lt;=0.000972222222222222,"I A",IF(I7&lt;=0.00105324074074074,"II A",IF(I7&lt;=0.00115740740740741,"III A",IF(I7&lt;=0.00128472222222222,"I JA",IF(I7&lt;=0.00138888888888889,"II JA",IF(I7&lt;=0.00145833333333333,"III JA"))))))))</f>
        <v>I JA</v>
      </c>
      <c r="K7" s="125" t="s">
        <v>136</v>
      </c>
    </row>
    <row r="8" spans="1:11" ht="18" customHeight="1">
      <c r="A8" s="58">
        <v>2</v>
      </c>
      <c r="B8" s="117">
        <v>167</v>
      </c>
      <c r="C8" s="121" t="s">
        <v>100</v>
      </c>
      <c r="D8" s="122" t="s">
        <v>303</v>
      </c>
      <c r="E8" s="123" t="s">
        <v>214</v>
      </c>
      <c r="F8" s="124" t="s">
        <v>309</v>
      </c>
      <c r="G8" s="124" t="s">
        <v>33</v>
      </c>
      <c r="H8" s="124" t="s">
        <v>778</v>
      </c>
      <c r="I8" s="118">
        <v>0.001257523148148148</v>
      </c>
      <c r="J8" s="9" t="str">
        <f t="shared" si="0"/>
        <v>I JA</v>
      </c>
      <c r="K8" s="125" t="s">
        <v>304</v>
      </c>
    </row>
    <row r="9" spans="1:11" ht="18" customHeight="1">
      <c r="A9" s="58">
        <v>3</v>
      </c>
      <c r="B9" s="117">
        <v>182</v>
      </c>
      <c r="C9" s="121" t="s">
        <v>318</v>
      </c>
      <c r="D9" s="122" t="s">
        <v>376</v>
      </c>
      <c r="E9" s="123" t="s">
        <v>377</v>
      </c>
      <c r="F9" s="124" t="s">
        <v>379</v>
      </c>
      <c r="G9" s="124" t="s">
        <v>40</v>
      </c>
      <c r="H9" s="124"/>
      <c r="I9" s="118">
        <v>0.0012975694444444445</v>
      </c>
      <c r="J9" s="9" t="str">
        <f t="shared" si="0"/>
        <v>II JA</v>
      </c>
      <c r="K9" s="125" t="s">
        <v>54</v>
      </c>
    </row>
    <row r="10" spans="1:12" ht="18" customHeight="1">
      <c r="A10" s="58">
        <v>4</v>
      </c>
      <c r="B10" s="117">
        <v>173</v>
      </c>
      <c r="C10" s="121" t="s">
        <v>785</v>
      </c>
      <c r="D10" s="122" t="s">
        <v>910</v>
      </c>
      <c r="E10" s="123">
        <v>39286</v>
      </c>
      <c r="F10" s="124" t="s">
        <v>50</v>
      </c>
      <c r="G10" s="124" t="s">
        <v>51</v>
      </c>
      <c r="H10" s="124" t="s">
        <v>906</v>
      </c>
      <c r="I10" s="118">
        <v>0.0013247685185185185</v>
      </c>
      <c r="J10" s="9" t="str">
        <f t="shared" si="0"/>
        <v>II JA</v>
      </c>
      <c r="K10" s="125" t="s">
        <v>907</v>
      </c>
      <c r="L10" s="131"/>
    </row>
    <row r="11" spans="1:11" ht="18" customHeight="1">
      <c r="A11" s="58">
        <v>5</v>
      </c>
      <c r="B11" s="117">
        <v>185</v>
      </c>
      <c r="C11" s="121" t="s">
        <v>258</v>
      </c>
      <c r="D11" s="122" t="s">
        <v>987</v>
      </c>
      <c r="E11" s="123" t="s">
        <v>362</v>
      </c>
      <c r="F11" s="124" t="s">
        <v>367</v>
      </c>
      <c r="G11" s="124" t="s">
        <v>42</v>
      </c>
      <c r="H11" s="124"/>
      <c r="I11" s="118">
        <v>0.0013335648148148146</v>
      </c>
      <c r="J11" s="9" t="str">
        <f t="shared" si="0"/>
        <v>II JA</v>
      </c>
      <c r="K11" s="125" t="s">
        <v>990</v>
      </c>
    </row>
    <row r="12" spans="1:11" ht="18" customHeight="1">
      <c r="A12" s="58">
        <v>6</v>
      </c>
      <c r="B12" s="117">
        <v>140</v>
      </c>
      <c r="C12" s="121" t="s">
        <v>128</v>
      </c>
      <c r="D12" s="122" t="s">
        <v>487</v>
      </c>
      <c r="E12" s="123">
        <v>39160</v>
      </c>
      <c r="F12" s="124" t="s">
        <v>498</v>
      </c>
      <c r="G12" s="124" t="s">
        <v>485</v>
      </c>
      <c r="H12" s="124"/>
      <c r="I12" s="118">
        <v>0.0013501157407407405</v>
      </c>
      <c r="J12" s="9" t="str">
        <f t="shared" si="0"/>
        <v>II JA</v>
      </c>
      <c r="K12" s="125" t="s">
        <v>75</v>
      </c>
    </row>
    <row r="13" spans="1:11" ht="18" customHeight="1">
      <c r="A13" s="58">
        <v>7</v>
      </c>
      <c r="B13" s="117">
        <v>141</v>
      </c>
      <c r="C13" s="121" t="s">
        <v>144</v>
      </c>
      <c r="D13" s="122" t="s">
        <v>506</v>
      </c>
      <c r="E13" s="123">
        <v>39778</v>
      </c>
      <c r="F13" s="124" t="s">
        <v>114</v>
      </c>
      <c r="G13" s="124"/>
      <c r="H13" s="124"/>
      <c r="I13" s="118">
        <v>0.0013555555555555554</v>
      </c>
      <c r="J13" s="9" t="str">
        <f t="shared" si="0"/>
        <v>II JA</v>
      </c>
      <c r="K13" s="125" t="s">
        <v>24</v>
      </c>
    </row>
    <row r="14" spans="1:11" ht="18" customHeight="1">
      <c r="A14" s="58">
        <v>8</v>
      </c>
      <c r="B14" s="117">
        <v>159</v>
      </c>
      <c r="C14" s="121" t="s">
        <v>117</v>
      </c>
      <c r="D14" s="122" t="s">
        <v>666</v>
      </c>
      <c r="E14" s="123">
        <v>39232</v>
      </c>
      <c r="F14" s="124" t="s">
        <v>602</v>
      </c>
      <c r="G14" s="124" t="s">
        <v>603</v>
      </c>
      <c r="H14" s="124"/>
      <c r="I14" s="118">
        <v>0.001363773148148148</v>
      </c>
      <c r="J14" s="9" t="str">
        <f t="shared" si="0"/>
        <v>II JA</v>
      </c>
      <c r="K14" s="125" t="s">
        <v>660</v>
      </c>
    </row>
    <row r="15" spans="1:11" ht="18" customHeight="1">
      <c r="A15" s="58">
        <v>9</v>
      </c>
      <c r="B15" s="117">
        <v>156</v>
      </c>
      <c r="C15" s="121" t="s">
        <v>331</v>
      </c>
      <c r="D15" s="122" t="s">
        <v>662</v>
      </c>
      <c r="E15" s="123" t="s">
        <v>663</v>
      </c>
      <c r="F15" s="124" t="s">
        <v>602</v>
      </c>
      <c r="G15" s="124" t="s">
        <v>603</v>
      </c>
      <c r="H15" s="124"/>
      <c r="I15" s="118">
        <v>0.0014094907407407407</v>
      </c>
      <c r="J15" s="9" t="str">
        <f t="shared" si="0"/>
        <v>III JA</v>
      </c>
      <c r="K15" s="125" t="s">
        <v>660</v>
      </c>
    </row>
    <row r="16" spans="1:11" ht="18" customHeight="1">
      <c r="A16" s="58">
        <v>10</v>
      </c>
      <c r="B16" s="117">
        <v>149</v>
      </c>
      <c r="C16" s="121" t="s">
        <v>138</v>
      </c>
      <c r="D16" s="122" t="s">
        <v>598</v>
      </c>
      <c r="E16" s="123">
        <v>40043</v>
      </c>
      <c r="F16" s="124" t="s">
        <v>249</v>
      </c>
      <c r="G16" s="124" t="s">
        <v>250</v>
      </c>
      <c r="H16" s="124"/>
      <c r="I16" s="118">
        <v>0.0014890046296296294</v>
      </c>
      <c r="J16" s="143" t="b">
        <f t="shared" si="0"/>
        <v>0</v>
      </c>
      <c r="K16" s="125" t="s">
        <v>599</v>
      </c>
    </row>
    <row r="17" spans="1:11" ht="18" customHeight="1">
      <c r="A17" s="58">
        <v>11</v>
      </c>
      <c r="B17" s="117">
        <v>171</v>
      </c>
      <c r="C17" s="121" t="s">
        <v>261</v>
      </c>
      <c r="D17" s="122" t="s">
        <v>836</v>
      </c>
      <c r="E17" s="123" t="s">
        <v>837</v>
      </c>
      <c r="F17" s="124" t="s">
        <v>801</v>
      </c>
      <c r="G17" s="124" t="s">
        <v>802</v>
      </c>
      <c r="H17" s="124"/>
      <c r="I17" s="118">
        <v>0.0015003472222222221</v>
      </c>
      <c r="J17" s="143" t="b">
        <f t="shared" si="0"/>
        <v>0</v>
      </c>
      <c r="K17" s="125" t="s">
        <v>838</v>
      </c>
    </row>
    <row r="18" spans="1:11" ht="18" customHeight="1">
      <c r="A18" s="58">
        <v>12</v>
      </c>
      <c r="B18" s="117">
        <v>135</v>
      </c>
      <c r="C18" s="121" t="s">
        <v>135</v>
      </c>
      <c r="D18" s="122" t="s">
        <v>222</v>
      </c>
      <c r="E18" s="123" t="s">
        <v>223</v>
      </c>
      <c r="F18" s="124" t="s">
        <v>382</v>
      </c>
      <c r="G18" s="124" t="s">
        <v>129</v>
      </c>
      <c r="H18" s="124" t="s">
        <v>29</v>
      </c>
      <c r="I18" s="118">
        <v>0.0015171296296296296</v>
      </c>
      <c r="J18" s="143" t="b">
        <f t="shared" si="0"/>
        <v>0</v>
      </c>
      <c r="K18" s="125" t="s">
        <v>123</v>
      </c>
    </row>
    <row r="19" spans="1:11" ht="18" customHeight="1">
      <c r="A19" s="58"/>
      <c r="B19" s="117">
        <v>186</v>
      </c>
      <c r="C19" s="121" t="s">
        <v>363</v>
      </c>
      <c r="D19" s="122" t="s">
        <v>972</v>
      </c>
      <c r="E19" s="123" t="s">
        <v>364</v>
      </c>
      <c r="F19" s="124" t="s">
        <v>367</v>
      </c>
      <c r="G19" s="124" t="s">
        <v>42</v>
      </c>
      <c r="H19" s="124"/>
      <c r="I19" s="118" t="s">
        <v>1107</v>
      </c>
      <c r="J19" s="143" t="b">
        <f t="shared" si="0"/>
        <v>0</v>
      </c>
      <c r="K19" s="125" t="s">
        <v>990</v>
      </c>
    </row>
  </sheetData>
  <sheetProtection/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R1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15" customWidth="1"/>
    <col min="3" max="3" width="11.140625" style="15" customWidth="1"/>
    <col min="4" max="4" width="15.421875" style="15" bestFit="1" customWidth="1"/>
    <col min="5" max="5" width="10.7109375" style="16" customWidth="1"/>
    <col min="6" max="6" width="13.57421875" style="17" bestFit="1" customWidth="1"/>
    <col min="7" max="7" width="12.8515625" style="17" bestFit="1" customWidth="1"/>
    <col min="8" max="8" width="13.7109375" style="17" bestFit="1" customWidth="1"/>
    <col min="9" max="9" width="9.140625" style="66" customWidth="1"/>
    <col min="10" max="10" width="4.7109375" style="66" bestFit="1" customWidth="1"/>
    <col min="11" max="11" width="18.7109375" style="4" bestFit="1" customWidth="1"/>
    <col min="12" max="16384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1" s="4" customFormat="1" ht="12" customHeight="1">
      <c r="A3" s="15"/>
      <c r="B3" s="15"/>
      <c r="C3" s="15"/>
      <c r="D3" s="23"/>
      <c r="E3" s="24"/>
      <c r="F3" s="25"/>
      <c r="G3" s="25"/>
      <c r="H3" s="25"/>
      <c r="I3" s="22"/>
      <c r="J3" s="22"/>
      <c r="K3" s="77"/>
    </row>
    <row r="4" spans="3:10" s="12" customFormat="1" ht="15.75">
      <c r="C4" s="1" t="s">
        <v>19</v>
      </c>
      <c r="D4" s="1"/>
      <c r="E4" s="5"/>
      <c r="F4" s="5"/>
      <c r="G4" s="5"/>
      <c r="H4" s="28"/>
      <c r="I4" s="67"/>
      <c r="J4" s="67"/>
    </row>
    <row r="5" spans="3:10" s="12" customFormat="1" ht="16.5" thickBot="1">
      <c r="C5" s="23"/>
      <c r="D5" s="1"/>
      <c r="E5" s="5"/>
      <c r="F5" s="5"/>
      <c r="G5" s="5"/>
      <c r="H5" s="28"/>
      <c r="I5" s="67"/>
      <c r="J5" s="67"/>
    </row>
    <row r="6" spans="1:11" s="52" customFormat="1" ht="18" customHeight="1" thickBot="1">
      <c r="A6" s="32" t="s">
        <v>1108</v>
      </c>
      <c r="B6" s="76" t="s">
        <v>17</v>
      </c>
      <c r="C6" s="53" t="s">
        <v>3</v>
      </c>
      <c r="D6" s="54" t="s">
        <v>4</v>
      </c>
      <c r="E6" s="55" t="s">
        <v>5</v>
      </c>
      <c r="F6" s="56" t="s">
        <v>6</v>
      </c>
      <c r="G6" s="56" t="s">
        <v>7</v>
      </c>
      <c r="H6" s="56" t="s">
        <v>8</v>
      </c>
      <c r="I6" s="55" t="s">
        <v>14</v>
      </c>
      <c r="J6" s="65" t="s">
        <v>11</v>
      </c>
      <c r="K6" s="63" t="s">
        <v>12</v>
      </c>
    </row>
    <row r="7" spans="1:11" ht="18" customHeight="1">
      <c r="A7" s="58">
        <v>1</v>
      </c>
      <c r="B7" s="117">
        <v>169</v>
      </c>
      <c r="C7" s="121" t="s">
        <v>116</v>
      </c>
      <c r="D7" s="122" t="s">
        <v>828</v>
      </c>
      <c r="E7" s="123" t="s">
        <v>243</v>
      </c>
      <c r="F7" s="124" t="s">
        <v>801</v>
      </c>
      <c r="G7" s="124" t="s">
        <v>802</v>
      </c>
      <c r="H7" s="124"/>
      <c r="I7" s="101">
        <v>0.002395138888888889</v>
      </c>
      <c r="J7" s="115" t="str">
        <f aca="true" t="shared" si="0" ref="J7:J18">IF(ISBLANK(I7),"",IF(I7&lt;=0.00200231481481481,"KSM",IF(I7&lt;=0.0021412037037037,"I A",IF(I7&lt;=0.00231481481481482,"II A",IF(I7&lt;=0.0025462962962963,"III A",IF(I7&lt;=0.00277777777777778,"I JA",IF(I7&lt;=0.00300925925925926,"II JA",IF(I7&lt;=0.00318287037037037,"III JA"))))))))</f>
        <v>III A</v>
      </c>
      <c r="K7" s="125" t="s">
        <v>829</v>
      </c>
    </row>
    <row r="8" spans="1:11" ht="18" customHeight="1">
      <c r="A8" s="58">
        <v>2</v>
      </c>
      <c r="B8" s="117">
        <v>176</v>
      </c>
      <c r="C8" s="121" t="s">
        <v>151</v>
      </c>
      <c r="D8" s="122" t="s">
        <v>152</v>
      </c>
      <c r="E8" s="123" t="s">
        <v>153</v>
      </c>
      <c r="F8" s="124" t="s">
        <v>336</v>
      </c>
      <c r="G8" s="124" t="s">
        <v>35</v>
      </c>
      <c r="H8" s="124"/>
      <c r="I8" s="101">
        <v>0.0024085648148148148</v>
      </c>
      <c r="J8" s="115" t="str">
        <f t="shared" si="0"/>
        <v>III A</v>
      </c>
      <c r="K8" s="125" t="s">
        <v>36</v>
      </c>
    </row>
    <row r="9" spans="1:11" ht="18" customHeight="1">
      <c r="A9" s="58">
        <v>3</v>
      </c>
      <c r="B9" s="117">
        <v>188</v>
      </c>
      <c r="C9" s="121" t="s">
        <v>122</v>
      </c>
      <c r="D9" s="122" t="s">
        <v>1030</v>
      </c>
      <c r="E9" s="123" t="s">
        <v>288</v>
      </c>
      <c r="F9" s="124" t="s">
        <v>992</v>
      </c>
      <c r="G9" s="124" t="s">
        <v>993</v>
      </c>
      <c r="H9" s="124" t="s">
        <v>1018</v>
      </c>
      <c r="I9" s="101">
        <v>0.0024425925925925926</v>
      </c>
      <c r="J9" s="115" t="str">
        <f t="shared" si="0"/>
        <v>III A</v>
      </c>
      <c r="K9" s="125" t="s">
        <v>1080</v>
      </c>
    </row>
    <row r="10" spans="1:11" ht="18" customHeight="1">
      <c r="A10" s="58">
        <v>4</v>
      </c>
      <c r="B10" s="117">
        <v>180</v>
      </c>
      <c r="C10" s="121" t="s">
        <v>126</v>
      </c>
      <c r="D10" s="122" t="s">
        <v>353</v>
      </c>
      <c r="E10" s="123" t="s">
        <v>354</v>
      </c>
      <c r="F10" s="124" t="s">
        <v>359</v>
      </c>
      <c r="G10" s="124" t="s">
        <v>349</v>
      </c>
      <c r="H10" s="124" t="s">
        <v>350</v>
      </c>
      <c r="I10" s="116">
        <v>0.0025878472222222223</v>
      </c>
      <c r="J10" s="115" t="str">
        <f t="shared" si="0"/>
        <v>I JA</v>
      </c>
      <c r="K10" s="125" t="s">
        <v>61</v>
      </c>
    </row>
    <row r="11" spans="1:11" ht="18" customHeight="1">
      <c r="A11" s="58">
        <v>5</v>
      </c>
      <c r="B11" s="117">
        <v>108</v>
      </c>
      <c r="C11" s="121" t="s">
        <v>208</v>
      </c>
      <c r="D11" s="122" t="s">
        <v>207</v>
      </c>
      <c r="E11" s="123" t="s">
        <v>270</v>
      </c>
      <c r="F11" s="124" t="s">
        <v>21</v>
      </c>
      <c r="G11" s="124" t="s">
        <v>22</v>
      </c>
      <c r="H11" s="124"/>
      <c r="I11" s="101">
        <v>0.0026211805555555554</v>
      </c>
      <c r="J11" s="115" t="str">
        <f t="shared" si="0"/>
        <v>I JA</v>
      </c>
      <c r="K11" s="125" t="s">
        <v>23</v>
      </c>
    </row>
    <row r="12" spans="1:252" ht="18" customHeight="1">
      <c r="A12" s="58">
        <v>6</v>
      </c>
      <c r="B12" s="117">
        <v>158</v>
      </c>
      <c r="C12" s="121" t="s">
        <v>201</v>
      </c>
      <c r="D12" s="122" t="s">
        <v>665</v>
      </c>
      <c r="E12" s="123">
        <v>39602</v>
      </c>
      <c r="F12" s="124" t="s">
        <v>602</v>
      </c>
      <c r="G12" s="124" t="s">
        <v>603</v>
      </c>
      <c r="H12" s="124"/>
      <c r="I12" s="101">
        <v>0.002624884259259259</v>
      </c>
      <c r="J12" s="115" t="str">
        <f t="shared" si="0"/>
        <v>I JA</v>
      </c>
      <c r="K12" s="125" t="s">
        <v>660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11" ht="18" customHeight="1">
      <c r="A13" s="58">
        <v>7</v>
      </c>
      <c r="B13" s="117">
        <v>189</v>
      </c>
      <c r="C13" s="121" t="s">
        <v>1077</v>
      </c>
      <c r="D13" s="122" t="s">
        <v>1067</v>
      </c>
      <c r="E13" s="123" t="s">
        <v>1068</v>
      </c>
      <c r="F13" s="124" t="s">
        <v>992</v>
      </c>
      <c r="G13" s="124" t="s">
        <v>993</v>
      </c>
      <c r="H13" s="124"/>
      <c r="I13" s="101">
        <v>0.0026814814814814813</v>
      </c>
      <c r="J13" s="115" t="str">
        <f t="shared" si="0"/>
        <v>I JA</v>
      </c>
      <c r="K13" s="125" t="s">
        <v>1069</v>
      </c>
    </row>
    <row r="14" spans="1:11" ht="18" customHeight="1">
      <c r="A14" s="58">
        <v>8</v>
      </c>
      <c r="B14" s="117">
        <v>163</v>
      </c>
      <c r="C14" s="121" t="s">
        <v>567</v>
      </c>
      <c r="D14" s="122" t="s">
        <v>695</v>
      </c>
      <c r="E14" s="123">
        <v>39792</v>
      </c>
      <c r="F14" s="124" t="s">
        <v>76</v>
      </c>
      <c r="G14" s="124" t="s">
        <v>689</v>
      </c>
      <c r="H14" s="124"/>
      <c r="I14" s="101">
        <v>0.002743171296296296</v>
      </c>
      <c r="J14" s="115" t="str">
        <f t="shared" si="0"/>
        <v>I JA</v>
      </c>
      <c r="K14" s="125" t="s">
        <v>696</v>
      </c>
    </row>
    <row r="15" spans="1:11" ht="18" customHeight="1">
      <c r="A15" s="58">
        <v>9</v>
      </c>
      <c r="B15" s="117">
        <v>184</v>
      </c>
      <c r="C15" s="121" t="s">
        <v>979</v>
      </c>
      <c r="D15" s="122" t="s">
        <v>980</v>
      </c>
      <c r="E15" s="123" t="s">
        <v>968</v>
      </c>
      <c r="F15" s="124" t="s">
        <v>367</v>
      </c>
      <c r="G15" s="124" t="s">
        <v>42</v>
      </c>
      <c r="H15" s="124"/>
      <c r="I15" s="101">
        <v>0.0027642361111111114</v>
      </c>
      <c r="J15" s="115" t="str">
        <f t="shared" si="0"/>
        <v>I JA</v>
      </c>
      <c r="K15" s="125" t="s">
        <v>988</v>
      </c>
    </row>
    <row r="16" spans="1:11" ht="18" customHeight="1">
      <c r="A16" s="58">
        <v>10</v>
      </c>
      <c r="B16" s="117">
        <v>183</v>
      </c>
      <c r="C16" s="121" t="s">
        <v>111</v>
      </c>
      <c r="D16" s="122" t="s">
        <v>978</v>
      </c>
      <c r="E16" s="123" t="s">
        <v>312</v>
      </c>
      <c r="F16" s="124" t="s">
        <v>367</v>
      </c>
      <c r="G16" s="124" t="s">
        <v>42</v>
      </c>
      <c r="H16" s="124"/>
      <c r="I16" s="101">
        <v>0.0027712962962962964</v>
      </c>
      <c r="J16" s="115" t="str">
        <f t="shared" si="0"/>
        <v>I JA</v>
      </c>
      <c r="K16" s="125" t="s">
        <v>988</v>
      </c>
    </row>
    <row r="17" spans="1:11" ht="18" customHeight="1">
      <c r="A17" s="58">
        <v>11</v>
      </c>
      <c r="B17" s="117">
        <v>155</v>
      </c>
      <c r="C17" s="121" t="s">
        <v>530</v>
      </c>
      <c r="D17" s="122" t="s">
        <v>661</v>
      </c>
      <c r="E17" s="123">
        <v>39745</v>
      </c>
      <c r="F17" s="124" t="s">
        <v>602</v>
      </c>
      <c r="G17" s="124" t="s">
        <v>603</v>
      </c>
      <c r="H17" s="124"/>
      <c r="I17" s="101">
        <v>0.0028332175925925925</v>
      </c>
      <c r="J17" s="115" t="str">
        <f t="shared" si="0"/>
        <v>II JA</v>
      </c>
      <c r="K17" s="125" t="s">
        <v>660</v>
      </c>
    </row>
    <row r="18" spans="1:11" ht="18" customHeight="1">
      <c r="A18" s="58">
        <v>12</v>
      </c>
      <c r="B18" s="117">
        <v>157</v>
      </c>
      <c r="C18" s="121" t="s">
        <v>104</v>
      </c>
      <c r="D18" s="122" t="s">
        <v>664</v>
      </c>
      <c r="E18" s="123">
        <v>39697</v>
      </c>
      <c r="F18" s="124" t="s">
        <v>602</v>
      </c>
      <c r="G18" s="124" t="s">
        <v>603</v>
      </c>
      <c r="H18" s="124"/>
      <c r="I18" s="101">
        <v>0.0029032407407407405</v>
      </c>
      <c r="J18" s="115" t="str">
        <f t="shared" si="0"/>
        <v>II JA</v>
      </c>
      <c r="K18" s="125" t="s">
        <v>660</v>
      </c>
    </row>
  </sheetData>
  <sheetProtection/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IP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15" customWidth="1"/>
    <col min="3" max="3" width="11.8515625" style="15" customWidth="1"/>
    <col min="4" max="4" width="15.421875" style="15" bestFit="1" customWidth="1"/>
    <col min="5" max="5" width="10.7109375" style="16" customWidth="1"/>
    <col min="6" max="6" width="13.8515625" style="17" bestFit="1" customWidth="1"/>
    <col min="7" max="7" width="15.8515625" style="17" bestFit="1" customWidth="1"/>
    <col min="8" max="8" width="13.7109375" style="17" bestFit="1" customWidth="1"/>
    <col min="9" max="9" width="9.140625" style="66" customWidth="1"/>
    <col min="10" max="10" width="6.421875" style="66" bestFit="1" customWidth="1"/>
    <col min="11" max="11" width="19.57421875" style="4" bestFit="1" customWidth="1"/>
    <col min="12" max="16384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1" s="4" customFormat="1" ht="12" customHeight="1">
      <c r="A3" s="15"/>
      <c r="B3" s="15"/>
      <c r="C3" s="15"/>
      <c r="D3" s="23"/>
      <c r="E3" s="24"/>
      <c r="F3" s="25"/>
      <c r="G3" s="25"/>
      <c r="H3" s="25"/>
      <c r="I3" s="22"/>
      <c r="J3" s="22"/>
      <c r="K3" s="77"/>
    </row>
    <row r="4" spans="3:10" s="12" customFormat="1" ht="15.75">
      <c r="C4" s="1" t="s">
        <v>43</v>
      </c>
      <c r="D4" s="1"/>
      <c r="E4" s="5"/>
      <c r="F4" s="5"/>
      <c r="G4" s="5"/>
      <c r="H4" s="28"/>
      <c r="I4" s="67"/>
      <c r="J4" s="67"/>
    </row>
    <row r="5" spans="3:11" s="12" customFormat="1" ht="16.5" thickBot="1">
      <c r="C5" s="23"/>
      <c r="D5" s="1"/>
      <c r="E5" s="24"/>
      <c r="F5" s="68"/>
      <c r="G5" s="68"/>
      <c r="H5" s="17"/>
      <c r="I5" s="66"/>
      <c r="J5" s="22"/>
      <c r="K5" s="22"/>
    </row>
    <row r="6" spans="1:11" s="4" customFormat="1" ht="18" customHeight="1" thickBot="1">
      <c r="A6" s="32" t="s">
        <v>1108</v>
      </c>
      <c r="B6" s="81" t="s">
        <v>17</v>
      </c>
      <c r="C6" s="82" t="s">
        <v>3</v>
      </c>
      <c r="D6" s="54" t="s">
        <v>4</v>
      </c>
      <c r="E6" s="75" t="s">
        <v>5</v>
      </c>
      <c r="F6" s="83" t="s">
        <v>6</v>
      </c>
      <c r="G6" s="56" t="s">
        <v>7</v>
      </c>
      <c r="H6" s="56" t="s">
        <v>8</v>
      </c>
      <c r="I6" s="75" t="s">
        <v>14</v>
      </c>
      <c r="J6" s="65" t="s">
        <v>11</v>
      </c>
      <c r="K6" s="63" t="s">
        <v>12</v>
      </c>
    </row>
    <row r="7" spans="1:244" ht="18" customHeight="1">
      <c r="A7" s="58">
        <v>1</v>
      </c>
      <c r="B7" s="117">
        <v>186</v>
      </c>
      <c r="C7" s="121" t="s">
        <v>318</v>
      </c>
      <c r="D7" s="122" t="s">
        <v>991</v>
      </c>
      <c r="E7" s="123" t="s">
        <v>868</v>
      </c>
      <c r="F7" s="124" t="s">
        <v>992</v>
      </c>
      <c r="G7" s="124" t="s">
        <v>993</v>
      </c>
      <c r="H7" s="124"/>
      <c r="I7" s="118">
        <v>0.0021078703703703706</v>
      </c>
      <c r="J7" s="9" t="str">
        <f aca="true" t="shared" si="0" ref="J7:J17">IF(ISBLANK(I7),"",IF(I7&lt;=0.00171296296296296,"KSM",IF(I7&lt;=0.0018287037037037,"I A",IF(I7&lt;=0.00200231481481481,"II A",IF(I7&lt;=0.00222222222222222,"III A",IF(I7&lt;=0.00243055555555556,"I JA",IF(I7&lt;=0.00261574074074074,"II JA",IF(I7&lt;=0.00277777777777778,"III JA"))))))))</f>
        <v>III A</v>
      </c>
      <c r="K7" s="125" t="s">
        <v>994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11" ht="18" customHeight="1">
      <c r="A8" s="58">
        <v>2</v>
      </c>
      <c r="B8" s="117">
        <v>161</v>
      </c>
      <c r="C8" s="121" t="s">
        <v>139</v>
      </c>
      <c r="D8" s="122" t="s">
        <v>239</v>
      </c>
      <c r="E8" s="123">
        <v>39230</v>
      </c>
      <c r="F8" s="124" t="s">
        <v>693</v>
      </c>
      <c r="G8" s="124" t="s">
        <v>689</v>
      </c>
      <c r="H8" s="124"/>
      <c r="I8" s="118">
        <v>0.002136111111111111</v>
      </c>
      <c r="J8" s="9" t="str">
        <f t="shared" si="0"/>
        <v>III A</v>
      </c>
      <c r="K8" s="125" t="s">
        <v>694</v>
      </c>
    </row>
    <row r="9" spans="1:11" ht="18" customHeight="1">
      <c r="A9" s="58">
        <v>3</v>
      </c>
      <c r="B9" s="117">
        <v>187</v>
      </c>
      <c r="C9" s="121" t="s">
        <v>555</v>
      </c>
      <c r="D9" s="122" t="s">
        <v>330</v>
      </c>
      <c r="E9" s="123" t="s">
        <v>999</v>
      </c>
      <c r="F9" s="124" t="s">
        <v>992</v>
      </c>
      <c r="G9" s="124" t="s">
        <v>993</v>
      </c>
      <c r="H9" s="124"/>
      <c r="I9" s="118">
        <v>0.002198263888888889</v>
      </c>
      <c r="J9" s="9" t="str">
        <f t="shared" si="0"/>
        <v>III A</v>
      </c>
      <c r="K9" s="125" t="s">
        <v>997</v>
      </c>
    </row>
    <row r="10" spans="1:11" ht="18" customHeight="1">
      <c r="A10" s="58">
        <v>4</v>
      </c>
      <c r="B10" s="117">
        <v>152</v>
      </c>
      <c r="C10" s="121" t="s">
        <v>643</v>
      </c>
      <c r="D10" s="122" t="s">
        <v>644</v>
      </c>
      <c r="E10" s="123">
        <v>39203</v>
      </c>
      <c r="F10" s="124" t="s">
        <v>602</v>
      </c>
      <c r="G10" s="124" t="s">
        <v>603</v>
      </c>
      <c r="H10" s="124"/>
      <c r="I10" s="118">
        <v>0.0022121527777777777</v>
      </c>
      <c r="J10" s="9" t="str">
        <f t="shared" si="0"/>
        <v>III A</v>
      </c>
      <c r="K10" s="125" t="s">
        <v>645</v>
      </c>
    </row>
    <row r="11" spans="1:250" ht="18" customHeight="1">
      <c r="A11" s="58">
        <v>5</v>
      </c>
      <c r="B11" s="117">
        <v>162</v>
      </c>
      <c r="C11" s="121" t="s">
        <v>100</v>
      </c>
      <c r="D11" s="122" t="s">
        <v>240</v>
      </c>
      <c r="E11" s="123">
        <v>40076</v>
      </c>
      <c r="F11" s="124" t="s">
        <v>693</v>
      </c>
      <c r="G11" s="124" t="s">
        <v>689</v>
      </c>
      <c r="H11" s="124"/>
      <c r="I11" s="118">
        <v>0.002300925925925926</v>
      </c>
      <c r="J11" s="9" t="str">
        <f t="shared" si="0"/>
        <v>I JA</v>
      </c>
      <c r="K11" s="125" t="s">
        <v>694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11" ht="18" customHeight="1">
      <c r="A12" s="58">
        <v>6</v>
      </c>
      <c r="B12" s="117">
        <v>140</v>
      </c>
      <c r="C12" s="121" t="s">
        <v>163</v>
      </c>
      <c r="D12" s="122" t="s">
        <v>524</v>
      </c>
      <c r="E12" s="123">
        <v>39358</v>
      </c>
      <c r="F12" s="124" t="s">
        <v>579</v>
      </c>
      <c r="G12" s="124" t="s">
        <v>508</v>
      </c>
      <c r="H12" s="124"/>
      <c r="I12" s="118">
        <v>0.002469212962962963</v>
      </c>
      <c r="J12" s="9" t="str">
        <f t="shared" si="0"/>
        <v>II JA</v>
      </c>
      <c r="K12" s="125" t="s">
        <v>525</v>
      </c>
    </row>
    <row r="13" spans="1:11" ht="18" customHeight="1">
      <c r="A13" s="58">
        <v>7</v>
      </c>
      <c r="B13" s="117">
        <v>190</v>
      </c>
      <c r="C13" s="121" t="s">
        <v>278</v>
      </c>
      <c r="D13" s="122" t="s">
        <v>1078</v>
      </c>
      <c r="E13" s="123" t="s">
        <v>1070</v>
      </c>
      <c r="F13" s="124" t="s">
        <v>992</v>
      </c>
      <c r="G13" s="124" t="s">
        <v>993</v>
      </c>
      <c r="H13" s="124"/>
      <c r="I13" s="118">
        <v>0.00247037037037037</v>
      </c>
      <c r="J13" s="9" t="str">
        <f t="shared" si="0"/>
        <v>II JA</v>
      </c>
      <c r="K13" s="125" t="s">
        <v>1069</v>
      </c>
    </row>
    <row r="14" spans="1:250" ht="18" customHeight="1">
      <c r="A14" s="58">
        <v>8</v>
      </c>
      <c r="B14" s="117">
        <v>107</v>
      </c>
      <c r="C14" s="121" t="s">
        <v>55</v>
      </c>
      <c r="D14" s="122" t="s">
        <v>193</v>
      </c>
      <c r="E14" s="123" t="s">
        <v>421</v>
      </c>
      <c r="F14" s="124" t="s">
        <v>121</v>
      </c>
      <c r="G14" s="124" t="s">
        <v>125</v>
      </c>
      <c r="H14" s="124"/>
      <c r="I14" s="118">
        <v>0.002513194444444444</v>
      </c>
      <c r="J14" s="9" t="str">
        <f t="shared" si="0"/>
        <v>II JA</v>
      </c>
      <c r="K14" s="125" t="s">
        <v>127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11" ht="18" customHeight="1">
      <c r="A15" s="58">
        <v>9</v>
      </c>
      <c r="B15" s="117">
        <v>177</v>
      </c>
      <c r="C15" s="121" t="s">
        <v>47</v>
      </c>
      <c r="D15" s="122" t="s">
        <v>928</v>
      </c>
      <c r="E15" s="123" t="s">
        <v>929</v>
      </c>
      <c r="F15" s="124" t="s">
        <v>336</v>
      </c>
      <c r="G15" s="124" t="s">
        <v>35</v>
      </c>
      <c r="H15" s="124"/>
      <c r="I15" s="118">
        <v>0.0025391203703703704</v>
      </c>
      <c r="J15" s="9" t="str">
        <f t="shared" si="0"/>
        <v>II JA</v>
      </c>
      <c r="K15" s="125" t="s">
        <v>36</v>
      </c>
    </row>
    <row r="16" spans="1:11" ht="18" customHeight="1">
      <c r="A16" s="58">
        <v>10</v>
      </c>
      <c r="B16" s="117">
        <v>165</v>
      </c>
      <c r="C16" s="121" t="s">
        <v>55</v>
      </c>
      <c r="D16" s="122" t="s">
        <v>773</v>
      </c>
      <c r="E16" s="123" t="s">
        <v>378</v>
      </c>
      <c r="F16" s="124" t="s">
        <v>380</v>
      </c>
      <c r="G16" s="124" t="s">
        <v>48</v>
      </c>
      <c r="H16" s="124"/>
      <c r="I16" s="118">
        <v>0.002695601851851852</v>
      </c>
      <c r="J16" s="9" t="str">
        <f t="shared" si="0"/>
        <v>III JA</v>
      </c>
      <c r="K16" s="125" t="s">
        <v>179</v>
      </c>
    </row>
    <row r="17" spans="1:16" ht="18" customHeight="1">
      <c r="A17" s="58">
        <v>11</v>
      </c>
      <c r="B17" s="117">
        <v>174</v>
      </c>
      <c r="C17" s="121" t="s">
        <v>162</v>
      </c>
      <c r="D17" s="122" t="s">
        <v>920</v>
      </c>
      <c r="E17" s="123" t="s">
        <v>389</v>
      </c>
      <c r="F17" s="124" t="s">
        <v>183</v>
      </c>
      <c r="G17" s="124" t="s">
        <v>106</v>
      </c>
      <c r="H17" s="124"/>
      <c r="I17" s="118">
        <v>0.002770486111111111</v>
      </c>
      <c r="J17" s="9" t="str">
        <f t="shared" si="0"/>
        <v>III JA</v>
      </c>
      <c r="K17" s="125" t="s">
        <v>107</v>
      </c>
      <c r="L17"/>
      <c r="M17"/>
      <c r="N17"/>
      <c r="O17"/>
      <c r="P17"/>
    </row>
  </sheetData>
  <sheetProtection/>
  <printOptions horizontalCentered="1"/>
  <pageMargins left="0.15748031496062992" right="0.15748031496062992" top="0.35433070866141736" bottom="0.2362204724409449" header="0.15748031496062992" footer="0.1968503937007874"/>
  <pageSetup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15" customWidth="1"/>
    <col min="2" max="2" width="11.140625" style="15" customWidth="1"/>
    <col min="3" max="3" width="15.421875" style="15" bestFit="1" customWidth="1"/>
    <col min="4" max="4" width="10.7109375" style="16" customWidth="1"/>
    <col min="5" max="5" width="12.00390625" style="17" bestFit="1" customWidth="1"/>
    <col min="6" max="6" width="13.7109375" style="17" customWidth="1"/>
    <col min="7" max="7" width="11.28125" style="17" bestFit="1" customWidth="1"/>
    <col min="8" max="8" width="7.28125" style="66" bestFit="1" customWidth="1"/>
    <col min="9" max="9" width="5.421875" style="22" hidden="1" customWidth="1"/>
    <col min="10" max="10" width="5.28125" style="22" bestFit="1" customWidth="1"/>
    <col min="11" max="11" width="18.7109375" style="4" bestFit="1" customWidth="1"/>
    <col min="12" max="16384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1" s="4" customFormat="1" ht="12" customHeight="1">
      <c r="A3" s="15"/>
      <c r="B3" s="15"/>
      <c r="C3" s="23"/>
      <c r="D3" s="24"/>
      <c r="E3" s="25"/>
      <c r="F3" s="25"/>
      <c r="G3" s="25"/>
      <c r="H3" s="22"/>
      <c r="I3" s="22"/>
      <c r="J3" s="22"/>
      <c r="K3" s="77"/>
    </row>
    <row r="4" spans="2:11" s="12" customFormat="1" ht="15.75">
      <c r="B4" s="1" t="s">
        <v>57</v>
      </c>
      <c r="C4" s="1"/>
      <c r="D4" s="24"/>
      <c r="E4" s="78"/>
      <c r="F4" s="78"/>
      <c r="G4" s="17"/>
      <c r="H4" s="66"/>
      <c r="I4" s="22"/>
      <c r="J4" s="22"/>
      <c r="K4" s="4"/>
    </row>
    <row r="5" spans="2:6" ht="16.5" thickBot="1">
      <c r="B5" s="1"/>
      <c r="C5" s="1"/>
      <c r="D5" s="24"/>
      <c r="E5" s="78"/>
      <c r="F5" s="78"/>
    </row>
    <row r="6" spans="1:11" s="52" customFormat="1" ht="18" customHeight="1" thickBot="1">
      <c r="A6" s="32" t="s">
        <v>1108</v>
      </c>
      <c r="B6" s="53" t="s">
        <v>3</v>
      </c>
      <c r="C6" s="54" t="s">
        <v>4</v>
      </c>
      <c r="D6" s="55" t="s">
        <v>5</v>
      </c>
      <c r="E6" s="56" t="s">
        <v>6</v>
      </c>
      <c r="F6" s="56" t="s">
        <v>7</v>
      </c>
      <c r="G6" s="56" t="s">
        <v>8</v>
      </c>
      <c r="H6" s="55" t="s">
        <v>14</v>
      </c>
      <c r="I6" s="55" t="s">
        <v>10</v>
      </c>
      <c r="J6" s="65" t="s">
        <v>11</v>
      </c>
      <c r="K6" s="63" t="s">
        <v>12</v>
      </c>
    </row>
    <row r="7" spans="1:11" ht="18" customHeight="1">
      <c r="A7" s="58">
        <v>1</v>
      </c>
      <c r="B7" s="121" t="s">
        <v>20</v>
      </c>
      <c r="C7" s="122" t="s">
        <v>510</v>
      </c>
      <c r="D7" s="123">
        <v>39210</v>
      </c>
      <c r="E7" s="124" t="s">
        <v>579</v>
      </c>
      <c r="F7" s="124" t="s">
        <v>508</v>
      </c>
      <c r="G7" s="10"/>
      <c r="H7" s="80">
        <v>10.62</v>
      </c>
      <c r="I7" s="80"/>
      <c r="J7" s="9" t="str">
        <f aca="true" t="shared" si="0" ref="J7:J13">IF(ISBLANK(H7),"",IF(H7&gt;13.14,"",IF(H7&lt;=0,"I A",IF(H7&lt;=0,"II A",IF(H7&lt;=0,"III A",IF(H7&lt;=11.74,"I JA",IF(H7&lt;=12.54,"II JA",IF(H7&lt;=13.14,"III JA"))))))))</f>
        <v>I JA</v>
      </c>
      <c r="K7" s="125" t="s">
        <v>511</v>
      </c>
    </row>
    <row r="8" spans="1:11" ht="18" customHeight="1">
      <c r="A8" s="58">
        <v>2</v>
      </c>
      <c r="B8" s="121" t="s">
        <v>160</v>
      </c>
      <c r="C8" s="122" t="s">
        <v>526</v>
      </c>
      <c r="D8" s="123">
        <v>39201</v>
      </c>
      <c r="E8" s="124" t="s">
        <v>579</v>
      </c>
      <c r="F8" s="124" t="s">
        <v>508</v>
      </c>
      <c r="G8" s="10"/>
      <c r="H8" s="80">
        <v>10.84</v>
      </c>
      <c r="I8" s="80"/>
      <c r="J8" s="9" t="str">
        <f t="shared" si="0"/>
        <v>I JA</v>
      </c>
      <c r="K8" s="125" t="s">
        <v>527</v>
      </c>
    </row>
    <row r="9" spans="1:11" ht="18" customHeight="1">
      <c r="A9" s="58">
        <v>3</v>
      </c>
      <c r="B9" s="121" t="s">
        <v>398</v>
      </c>
      <c r="C9" s="122" t="s">
        <v>617</v>
      </c>
      <c r="D9" s="123">
        <v>39145</v>
      </c>
      <c r="E9" s="124" t="s">
        <v>602</v>
      </c>
      <c r="F9" s="124" t="s">
        <v>603</v>
      </c>
      <c r="G9" s="10"/>
      <c r="H9" s="80">
        <v>10.95</v>
      </c>
      <c r="I9" s="80"/>
      <c r="J9" s="9" t="str">
        <f t="shared" si="0"/>
        <v>I JA</v>
      </c>
      <c r="K9" s="125" t="s">
        <v>668</v>
      </c>
    </row>
    <row r="10" spans="1:11" ht="18" customHeight="1">
      <c r="A10" s="58">
        <v>4</v>
      </c>
      <c r="B10" s="121" t="s">
        <v>387</v>
      </c>
      <c r="C10" s="122" t="s">
        <v>536</v>
      </c>
      <c r="D10" s="123">
        <v>39156</v>
      </c>
      <c r="E10" s="124" t="s">
        <v>579</v>
      </c>
      <c r="F10" s="124" t="s">
        <v>508</v>
      </c>
      <c r="G10" s="10"/>
      <c r="H10" s="80">
        <v>11.26</v>
      </c>
      <c r="I10" s="80"/>
      <c r="J10" s="9" t="str">
        <f t="shared" si="0"/>
        <v>I JA</v>
      </c>
      <c r="K10" s="125" t="s">
        <v>537</v>
      </c>
    </row>
    <row r="11" spans="1:11" ht="18" customHeight="1">
      <c r="A11" s="58">
        <v>5</v>
      </c>
      <c r="B11" s="121" t="s">
        <v>60</v>
      </c>
      <c r="C11" s="122" t="s">
        <v>142</v>
      </c>
      <c r="D11" s="123" t="s">
        <v>143</v>
      </c>
      <c r="E11" s="124" t="s">
        <v>84</v>
      </c>
      <c r="F11" s="124" t="s">
        <v>687</v>
      </c>
      <c r="G11" s="10"/>
      <c r="H11" s="80">
        <v>11.67</v>
      </c>
      <c r="I11" s="80"/>
      <c r="J11" s="9" t="str">
        <f t="shared" si="0"/>
        <v>I JA</v>
      </c>
      <c r="K11" s="125" t="s">
        <v>85</v>
      </c>
    </row>
    <row r="12" spans="1:11" ht="18" customHeight="1">
      <c r="A12" s="58">
        <v>6</v>
      </c>
      <c r="B12" s="121" t="s">
        <v>89</v>
      </c>
      <c r="C12" s="122" t="s">
        <v>618</v>
      </c>
      <c r="D12" s="123">
        <v>39327</v>
      </c>
      <c r="E12" s="124" t="s">
        <v>602</v>
      </c>
      <c r="F12" s="124" t="s">
        <v>603</v>
      </c>
      <c r="G12" s="10"/>
      <c r="H12" s="80">
        <v>12.06</v>
      </c>
      <c r="I12" s="80"/>
      <c r="J12" s="9" t="str">
        <f t="shared" si="0"/>
        <v>II JA</v>
      </c>
      <c r="K12" s="125" t="s">
        <v>668</v>
      </c>
    </row>
    <row r="13" spans="1:11" ht="18" customHeight="1">
      <c r="A13" s="58">
        <v>7</v>
      </c>
      <c r="B13" s="121" t="s">
        <v>622</v>
      </c>
      <c r="C13" s="122" t="s">
        <v>819</v>
      </c>
      <c r="D13" s="123" t="s">
        <v>820</v>
      </c>
      <c r="E13" s="124" t="s">
        <v>801</v>
      </c>
      <c r="F13" s="124" t="s">
        <v>802</v>
      </c>
      <c r="G13" s="10"/>
      <c r="H13" s="80">
        <v>13.23</v>
      </c>
      <c r="I13" s="80"/>
      <c r="J13" s="9">
        <f t="shared" si="0"/>
      </c>
      <c r="K13" s="125" t="s">
        <v>811</v>
      </c>
    </row>
  </sheetData>
  <sheetProtection/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15" customWidth="1"/>
    <col min="2" max="2" width="11.140625" style="15" customWidth="1"/>
    <col min="3" max="3" width="15.421875" style="15" bestFit="1" customWidth="1"/>
    <col min="4" max="4" width="10.7109375" style="16" customWidth="1"/>
    <col min="5" max="5" width="12.00390625" style="17" bestFit="1" customWidth="1"/>
    <col min="6" max="6" width="13.7109375" style="17" customWidth="1"/>
    <col min="7" max="7" width="11.28125" style="17" bestFit="1" customWidth="1"/>
    <col min="8" max="8" width="7.28125" style="66" bestFit="1" customWidth="1"/>
    <col min="9" max="9" width="5.421875" style="22" hidden="1" customWidth="1"/>
    <col min="10" max="10" width="5.28125" style="22" bestFit="1" customWidth="1"/>
    <col min="11" max="11" width="18.7109375" style="4" bestFit="1" customWidth="1"/>
    <col min="12" max="16384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1" s="4" customFormat="1" ht="12" customHeight="1">
      <c r="A3" s="15"/>
      <c r="B3" s="15"/>
      <c r="C3" s="23"/>
      <c r="D3" s="24"/>
      <c r="E3" s="25"/>
      <c r="F3" s="25"/>
      <c r="G3" s="25"/>
      <c r="H3" s="22"/>
      <c r="I3" s="22"/>
      <c r="J3" s="22"/>
      <c r="K3" s="77"/>
    </row>
    <row r="4" spans="2:11" s="12" customFormat="1" ht="15.75">
      <c r="B4" s="1" t="s">
        <v>64</v>
      </c>
      <c r="C4" s="1"/>
      <c r="D4" s="24"/>
      <c r="E4" s="78"/>
      <c r="F4" s="78"/>
      <c r="G4" s="17"/>
      <c r="H4" s="66"/>
      <c r="I4" s="22"/>
      <c r="J4" s="22"/>
      <c r="K4" s="4"/>
    </row>
    <row r="5" spans="2:6" ht="16.5" thickBot="1">
      <c r="B5" s="1"/>
      <c r="C5" s="1"/>
      <c r="D5" s="24"/>
      <c r="E5" s="78"/>
      <c r="F5" s="78"/>
    </row>
    <row r="6" spans="1:11" s="52" customFormat="1" ht="18" customHeight="1" thickBot="1">
      <c r="A6" s="32" t="s">
        <v>1108</v>
      </c>
      <c r="B6" s="53" t="s">
        <v>3</v>
      </c>
      <c r="C6" s="54" t="s">
        <v>4</v>
      </c>
      <c r="D6" s="55" t="s">
        <v>5</v>
      </c>
      <c r="E6" s="56" t="s">
        <v>6</v>
      </c>
      <c r="F6" s="56" t="s">
        <v>7</v>
      </c>
      <c r="G6" s="56" t="s">
        <v>8</v>
      </c>
      <c r="H6" s="55" t="s">
        <v>14</v>
      </c>
      <c r="I6" s="55" t="s">
        <v>10</v>
      </c>
      <c r="J6" s="65" t="s">
        <v>11</v>
      </c>
      <c r="K6" s="63" t="s">
        <v>12</v>
      </c>
    </row>
    <row r="7" spans="1:11" ht="18" customHeight="1">
      <c r="A7" s="58">
        <v>1</v>
      </c>
      <c r="B7" s="121" t="s">
        <v>296</v>
      </c>
      <c r="C7" s="122" t="s">
        <v>619</v>
      </c>
      <c r="D7" s="123">
        <v>39429</v>
      </c>
      <c r="E7" s="124" t="s">
        <v>602</v>
      </c>
      <c r="F7" s="124" t="s">
        <v>603</v>
      </c>
      <c r="G7" s="124"/>
      <c r="H7" s="80">
        <v>9.96</v>
      </c>
      <c r="I7" s="80"/>
      <c r="J7" s="9" t="str">
        <f>IF(ISBLANK(H7),"",IF(H7&gt;12,"",IF(H7&lt;=0,"I A",IF(H7&lt;=0,"II A",IF(H7&lt;=0,"III A",IF(H7&lt;=10.3,"I JA",IF(H7&lt;=11.25,"II JA",IF(H7&lt;=12,"III JA"))))))))</f>
        <v>I JA</v>
      </c>
      <c r="K7" s="125" t="s">
        <v>668</v>
      </c>
    </row>
    <row r="8" spans="1:11" ht="18" customHeight="1">
      <c r="A8" s="58">
        <v>2</v>
      </c>
      <c r="B8" s="127" t="s">
        <v>528</v>
      </c>
      <c r="C8" s="128" t="s">
        <v>529</v>
      </c>
      <c r="D8" s="129">
        <v>39167</v>
      </c>
      <c r="E8" s="124" t="s">
        <v>579</v>
      </c>
      <c r="F8" s="124" t="s">
        <v>508</v>
      </c>
      <c r="G8" s="124"/>
      <c r="H8" s="80">
        <v>10.54</v>
      </c>
      <c r="I8" s="80"/>
      <c r="J8" s="9" t="str">
        <f>IF(ISBLANK(H8),"",IF(H8&gt;12,"",IF(H8&lt;=0,"I A",IF(H8&lt;=0,"II A",IF(H8&lt;=0,"III A",IF(H8&lt;=10.3,"I JA",IF(H8&lt;=11.25,"II JA",IF(H8&lt;=12,"III JA"))))))))</f>
        <v>II JA</v>
      </c>
      <c r="K8" s="125" t="s">
        <v>511</v>
      </c>
    </row>
    <row r="9" spans="1:11" ht="18" customHeight="1">
      <c r="A9" s="58">
        <v>3</v>
      </c>
      <c r="B9" s="121" t="s">
        <v>369</v>
      </c>
      <c r="C9" s="122" t="s">
        <v>843</v>
      </c>
      <c r="D9" s="123" t="s">
        <v>844</v>
      </c>
      <c r="E9" s="124" t="s">
        <v>801</v>
      </c>
      <c r="F9" s="124" t="s">
        <v>802</v>
      </c>
      <c r="G9" s="124" t="s">
        <v>841</v>
      </c>
      <c r="H9" s="80">
        <v>10.65</v>
      </c>
      <c r="I9" s="80"/>
      <c r="J9" s="9" t="str">
        <f>IF(ISBLANK(H9),"",IF(H9&gt;12,"",IF(H9&lt;=0,"I A",IF(H9&lt;=0,"II A",IF(H9&lt;=0,"III A",IF(H9&lt;=10.3,"I JA",IF(H9&lt;=11.25,"II JA",IF(H9&lt;=12,"III JA"))))))))</f>
        <v>II JA</v>
      </c>
      <c r="K9" s="125" t="s">
        <v>842</v>
      </c>
    </row>
    <row r="10" spans="1:11" ht="18" customHeight="1">
      <c r="A10" s="58">
        <v>4</v>
      </c>
      <c r="B10" s="121" t="s">
        <v>369</v>
      </c>
      <c r="C10" s="122" t="s">
        <v>99</v>
      </c>
      <c r="D10" s="123" t="s">
        <v>712</v>
      </c>
      <c r="E10" s="124" t="s">
        <v>801</v>
      </c>
      <c r="F10" s="124" t="s">
        <v>802</v>
      </c>
      <c r="G10" s="124"/>
      <c r="H10" s="80">
        <v>10.67</v>
      </c>
      <c r="I10" s="80"/>
      <c r="J10" s="9" t="str">
        <f>IF(ISBLANK(H10),"",IF(H10&gt;12,"",IF(H10&lt;=0,"I A",IF(H10&lt;=0,"II A",IF(H10&lt;=0,"III A",IF(H10&lt;=10.3,"I JA",IF(H10&lt;=11.25,"II JA",IF(H10&lt;=12,"III JA"))))))))</f>
        <v>II JA</v>
      </c>
      <c r="K10" s="125" t="s">
        <v>869</v>
      </c>
    </row>
    <row r="11" spans="1:11" ht="18" customHeight="1">
      <c r="A11" s="58">
        <v>5</v>
      </c>
      <c r="B11" s="121" t="s">
        <v>46</v>
      </c>
      <c r="C11" s="122" t="s">
        <v>99</v>
      </c>
      <c r="D11" s="123" t="s">
        <v>333</v>
      </c>
      <c r="E11" s="124" t="s">
        <v>336</v>
      </c>
      <c r="F11" s="124" t="s">
        <v>35</v>
      </c>
      <c r="G11" s="124"/>
      <c r="H11" s="80">
        <v>11.47</v>
      </c>
      <c r="I11" s="80"/>
      <c r="J11" s="9" t="str">
        <f>IF(ISBLANK(H11),"",IF(H11&gt;12,"",IF(H11&lt;=0,"I A",IF(H11&lt;=0,"II A",IF(H11&lt;=0,"III A",IF(H11&lt;=10.3,"I JA",IF(H11&lt;=11.25,"II JA",IF(H11&lt;=12,"III JA"))))))))</f>
        <v>III JA</v>
      </c>
      <c r="K11" s="125" t="s">
        <v>36</v>
      </c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T2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15" customWidth="1"/>
    <col min="3" max="3" width="11.140625" style="15" customWidth="1"/>
    <col min="4" max="4" width="15.421875" style="15" bestFit="1" customWidth="1"/>
    <col min="5" max="5" width="10.7109375" style="16" customWidth="1"/>
    <col min="6" max="6" width="13.421875" style="17" bestFit="1" customWidth="1"/>
    <col min="7" max="7" width="12.8515625" style="17" bestFit="1" customWidth="1"/>
    <col min="8" max="8" width="11.28125" style="17" bestFit="1" customWidth="1"/>
    <col min="9" max="9" width="9.140625" style="66" customWidth="1"/>
    <col min="10" max="10" width="7.00390625" style="66" bestFit="1" customWidth="1"/>
    <col min="11" max="11" width="17.28125" style="4" bestFit="1" customWidth="1"/>
    <col min="12" max="12" width="11.421875" style="15" bestFit="1" customWidth="1"/>
    <col min="13" max="16384" width="9.140625" style="15" customWidth="1"/>
  </cols>
  <sheetData>
    <row r="1" spans="1:8" s="1" customFormat="1" ht="15.75">
      <c r="A1" s="1" t="s">
        <v>409</v>
      </c>
      <c r="C1" s="5"/>
      <c r="D1" s="6"/>
      <c r="E1" s="6"/>
      <c r="F1" s="6"/>
      <c r="G1" s="7"/>
      <c r="H1" s="8"/>
    </row>
    <row r="2" spans="1:11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</row>
    <row r="3" spans="1:11" s="4" customFormat="1" ht="12" customHeight="1">
      <c r="A3" s="15"/>
      <c r="B3" s="15"/>
      <c r="C3" s="15"/>
      <c r="D3" s="23"/>
      <c r="E3" s="24"/>
      <c r="F3" s="25"/>
      <c r="G3" s="25"/>
      <c r="H3" s="25"/>
      <c r="I3" s="22"/>
      <c r="J3" s="22"/>
      <c r="K3" s="77"/>
    </row>
    <row r="4" spans="3:10" s="12" customFormat="1" ht="15.75">
      <c r="C4" s="1" t="s">
        <v>67</v>
      </c>
      <c r="D4" s="1"/>
      <c r="E4" s="5"/>
      <c r="F4" s="5"/>
      <c r="G4" s="5"/>
      <c r="H4" s="28"/>
      <c r="I4" s="67"/>
      <c r="J4" s="67"/>
    </row>
    <row r="5" spans="3:10" s="12" customFormat="1" ht="16.5" thickBot="1">
      <c r="C5" s="1"/>
      <c r="D5" s="1"/>
      <c r="E5" s="5"/>
      <c r="F5" s="5"/>
      <c r="G5" s="5"/>
      <c r="H5" s="28"/>
      <c r="I5" s="67"/>
      <c r="J5" s="67"/>
    </row>
    <row r="6" spans="1:11" s="52" customFormat="1" ht="18" customHeight="1" thickBot="1">
      <c r="A6" s="32" t="s">
        <v>1108</v>
      </c>
      <c r="B6" s="76" t="s">
        <v>17</v>
      </c>
      <c r="C6" s="53" t="s">
        <v>3</v>
      </c>
      <c r="D6" s="54" t="s">
        <v>4</v>
      </c>
      <c r="E6" s="55" t="s">
        <v>5</v>
      </c>
      <c r="F6" s="56" t="s">
        <v>6</v>
      </c>
      <c r="G6" s="56" t="s">
        <v>7</v>
      </c>
      <c r="H6" s="56" t="s">
        <v>8</v>
      </c>
      <c r="I6" s="55" t="s">
        <v>14</v>
      </c>
      <c r="J6" s="65" t="s">
        <v>11</v>
      </c>
      <c r="K6" s="63" t="s">
        <v>12</v>
      </c>
    </row>
    <row r="7" spans="1:11" ht="18" customHeight="1">
      <c r="A7" s="58">
        <v>1</v>
      </c>
      <c r="B7" s="117">
        <v>150</v>
      </c>
      <c r="C7" s="121" t="s">
        <v>386</v>
      </c>
      <c r="D7" s="122" t="s">
        <v>462</v>
      </c>
      <c r="E7" s="123">
        <v>40194</v>
      </c>
      <c r="F7" s="124" t="s">
        <v>602</v>
      </c>
      <c r="G7" s="124" t="s">
        <v>603</v>
      </c>
      <c r="H7" s="124"/>
      <c r="I7" s="101">
        <v>0.0034998842592592594</v>
      </c>
      <c r="J7" s="58" t="str">
        <f aca="true" t="shared" si="0" ref="J7:J20">IF(ISBLANK(I7),"",IF(I7&lt;=0,"KSM",IF(I7&lt;=0.003125,"I A",IF(I7&lt;=0.00335648148148148,"II A",IF(I7&lt;=0.00364583333333333,"III A",IF(I7&lt;=0.00399305555555556,"I JA",IF(I7&lt;=0.00425925925925926,"II JA",IF(I7&lt;=0.00445601851851852,"III JA"))))))))</f>
        <v>III A</v>
      </c>
      <c r="K7" s="125" t="s">
        <v>669</v>
      </c>
    </row>
    <row r="8" spans="1:11" ht="18" customHeight="1">
      <c r="A8" s="58">
        <v>2</v>
      </c>
      <c r="B8" s="117">
        <v>143</v>
      </c>
      <c r="C8" s="121" t="s">
        <v>109</v>
      </c>
      <c r="D8" s="122" t="s">
        <v>140</v>
      </c>
      <c r="E8" s="123">
        <v>39140</v>
      </c>
      <c r="F8" s="124" t="s">
        <v>381</v>
      </c>
      <c r="G8" s="124" t="s">
        <v>59</v>
      </c>
      <c r="H8" s="124"/>
      <c r="I8" s="101">
        <v>0.003539699074074074</v>
      </c>
      <c r="J8" s="58" t="str">
        <f t="shared" si="0"/>
        <v>III A</v>
      </c>
      <c r="K8" s="125" t="s">
        <v>69</v>
      </c>
    </row>
    <row r="9" spans="1:11" ht="18" customHeight="1">
      <c r="A9" s="58">
        <v>3</v>
      </c>
      <c r="B9" s="117">
        <v>148</v>
      </c>
      <c r="C9" s="121" t="s">
        <v>98</v>
      </c>
      <c r="D9" s="122" t="s">
        <v>244</v>
      </c>
      <c r="E9" s="123" t="s">
        <v>245</v>
      </c>
      <c r="F9" s="124" t="s">
        <v>381</v>
      </c>
      <c r="G9" s="124" t="s">
        <v>59</v>
      </c>
      <c r="H9" s="124"/>
      <c r="I9" s="101">
        <v>0.003577893518518519</v>
      </c>
      <c r="J9" s="58" t="str">
        <f t="shared" si="0"/>
        <v>III A</v>
      </c>
      <c r="K9" s="125" t="s">
        <v>69</v>
      </c>
    </row>
    <row r="10" spans="1:11" ht="18" customHeight="1">
      <c r="A10" s="58">
        <v>4</v>
      </c>
      <c r="B10" s="117">
        <v>166</v>
      </c>
      <c r="C10" s="121" t="s">
        <v>25</v>
      </c>
      <c r="D10" s="122" t="s">
        <v>141</v>
      </c>
      <c r="E10" s="123" t="s">
        <v>288</v>
      </c>
      <c r="F10" s="124" t="s">
        <v>283</v>
      </c>
      <c r="G10" s="124" t="s">
        <v>28</v>
      </c>
      <c r="H10" s="124"/>
      <c r="I10" s="101">
        <v>0.003585648148148148</v>
      </c>
      <c r="J10" s="58" t="str">
        <f t="shared" si="0"/>
        <v>III A</v>
      </c>
      <c r="K10" s="125" t="s">
        <v>120</v>
      </c>
    </row>
    <row r="11" spans="1:11" ht="18" customHeight="1">
      <c r="A11" s="58">
        <v>5</v>
      </c>
      <c r="B11" s="117">
        <v>180</v>
      </c>
      <c r="C11" s="121" t="s">
        <v>951</v>
      </c>
      <c r="D11" s="122" t="s">
        <v>943</v>
      </c>
      <c r="E11" s="123" t="s">
        <v>944</v>
      </c>
      <c r="F11" s="124" t="s">
        <v>149</v>
      </c>
      <c r="G11" s="124" t="s">
        <v>110</v>
      </c>
      <c r="H11" s="124" t="s">
        <v>70</v>
      </c>
      <c r="I11" s="101">
        <v>0.003848148148148148</v>
      </c>
      <c r="J11" s="58" t="str">
        <f t="shared" si="0"/>
        <v>I JA</v>
      </c>
      <c r="K11" s="125" t="s">
        <v>112</v>
      </c>
    </row>
    <row r="12" spans="1:11" ht="18" customHeight="1">
      <c r="A12" s="58">
        <v>6</v>
      </c>
      <c r="B12" s="117">
        <v>178</v>
      </c>
      <c r="C12" s="121" t="s">
        <v>340</v>
      </c>
      <c r="D12" s="122" t="s">
        <v>341</v>
      </c>
      <c r="E12" s="123" t="s">
        <v>342</v>
      </c>
      <c r="F12" s="124" t="s">
        <v>149</v>
      </c>
      <c r="G12" s="124" t="s">
        <v>110</v>
      </c>
      <c r="H12" s="124" t="s">
        <v>70</v>
      </c>
      <c r="I12" s="101">
        <v>0.003923148148148148</v>
      </c>
      <c r="J12" s="58" t="str">
        <f t="shared" si="0"/>
        <v>I JA</v>
      </c>
      <c r="K12" s="125" t="s">
        <v>112</v>
      </c>
    </row>
    <row r="13" spans="1:11" ht="18" customHeight="1">
      <c r="A13" s="58">
        <v>7</v>
      </c>
      <c r="B13" s="117">
        <v>181</v>
      </c>
      <c r="C13" s="121" t="s">
        <v>63</v>
      </c>
      <c r="D13" s="122" t="s">
        <v>396</v>
      </c>
      <c r="E13" s="123" t="s">
        <v>945</v>
      </c>
      <c r="F13" s="124" t="s">
        <v>149</v>
      </c>
      <c r="G13" s="124" t="s">
        <v>110</v>
      </c>
      <c r="H13" s="124" t="s">
        <v>70</v>
      </c>
      <c r="I13" s="101">
        <v>0.0040155092592592595</v>
      </c>
      <c r="J13" s="58" t="str">
        <f t="shared" si="0"/>
        <v>II JA</v>
      </c>
      <c r="K13" s="125" t="s">
        <v>112</v>
      </c>
    </row>
    <row r="14" spans="1:11" ht="18" customHeight="1">
      <c r="A14" s="58">
        <v>8</v>
      </c>
      <c r="B14" s="117">
        <v>144</v>
      </c>
      <c r="C14" s="121" t="s">
        <v>161</v>
      </c>
      <c r="D14" s="122" t="s">
        <v>594</v>
      </c>
      <c r="E14" s="123">
        <v>39679</v>
      </c>
      <c r="F14" s="124" t="s">
        <v>381</v>
      </c>
      <c r="G14" s="124" t="s">
        <v>59</v>
      </c>
      <c r="H14" s="124"/>
      <c r="I14" s="101">
        <v>0.004147222222222221</v>
      </c>
      <c r="J14" s="58" t="str">
        <f t="shared" si="0"/>
        <v>II JA</v>
      </c>
      <c r="K14" s="125" t="s">
        <v>69</v>
      </c>
    </row>
    <row r="15" spans="1:254" ht="18" customHeight="1">
      <c r="A15" s="58">
        <v>9</v>
      </c>
      <c r="B15" s="117">
        <v>151</v>
      </c>
      <c r="C15" s="121" t="s">
        <v>632</v>
      </c>
      <c r="D15" s="122" t="s">
        <v>633</v>
      </c>
      <c r="E15" s="123">
        <v>40139</v>
      </c>
      <c r="F15" s="124" t="s">
        <v>602</v>
      </c>
      <c r="G15" s="124" t="s">
        <v>603</v>
      </c>
      <c r="H15" s="124"/>
      <c r="I15" s="101">
        <v>0.004222222222222222</v>
      </c>
      <c r="J15" s="58" t="str">
        <f t="shared" si="0"/>
        <v>II JA</v>
      </c>
      <c r="K15" s="125" t="s">
        <v>669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8" customHeight="1">
      <c r="A16" s="58">
        <v>10</v>
      </c>
      <c r="B16" s="117">
        <v>182</v>
      </c>
      <c r="C16" s="121" t="s">
        <v>77</v>
      </c>
      <c r="D16" s="122" t="s">
        <v>946</v>
      </c>
      <c r="E16" s="123" t="s">
        <v>947</v>
      </c>
      <c r="F16" s="124" t="s">
        <v>149</v>
      </c>
      <c r="G16" s="124" t="s">
        <v>110</v>
      </c>
      <c r="H16" s="124" t="s">
        <v>70</v>
      </c>
      <c r="I16" s="101">
        <v>0.00431099537037037</v>
      </c>
      <c r="J16" s="58" t="str">
        <f t="shared" si="0"/>
        <v>III JA</v>
      </c>
      <c r="K16" s="125" t="s">
        <v>112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8" customHeight="1">
      <c r="A17" s="58">
        <v>11</v>
      </c>
      <c r="B17" s="117">
        <v>179</v>
      </c>
      <c r="C17" s="121" t="s">
        <v>940</v>
      </c>
      <c r="D17" s="122" t="s">
        <v>941</v>
      </c>
      <c r="E17" s="123" t="s">
        <v>942</v>
      </c>
      <c r="F17" s="124" t="s">
        <v>149</v>
      </c>
      <c r="G17" s="124" t="s">
        <v>110</v>
      </c>
      <c r="H17" s="124" t="s">
        <v>70</v>
      </c>
      <c r="I17" s="101">
        <v>0.004517824074074074</v>
      </c>
      <c r="J17" s="144" t="b">
        <f t="shared" si="0"/>
        <v>0</v>
      </c>
      <c r="K17" s="125" t="s">
        <v>112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8" customHeight="1">
      <c r="A18" s="58">
        <v>12</v>
      </c>
      <c r="B18" s="117">
        <v>134</v>
      </c>
      <c r="C18" s="121" t="s">
        <v>201</v>
      </c>
      <c r="D18" s="122" t="s">
        <v>474</v>
      </c>
      <c r="E18" s="123" t="s">
        <v>475</v>
      </c>
      <c r="F18" s="124" t="s">
        <v>382</v>
      </c>
      <c r="G18" s="124" t="s">
        <v>129</v>
      </c>
      <c r="H18" s="124" t="s">
        <v>29</v>
      </c>
      <c r="I18" s="101">
        <v>0.004879398148148148</v>
      </c>
      <c r="J18" s="144" t="b">
        <f t="shared" si="0"/>
        <v>0</v>
      </c>
      <c r="K18" s="125" t="s">
        <v>123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8" customHeight="1">
      <c r="A19" s="58">
        <v>13</v>
      </c>
      <c r="B19" s="117">
        <v>130</v>
      </c>
      <c r="C19" s="121" t="s">
        <v>229</v>
      </c>
      <c r="D19" s="122" t="s">
        <v>230</v>
      </c>
      <c r="E19" s="123" t="s">
        <v>231</v>
      </c>
      <c r="F19" s="124" t="s">
        <v>382</v>
      </c>
      <c r="G19" s="124" t="s">
        <v>129</v>
      </c>
      <c r="H19" s="124" t="s">
        <v>29</v>
      </c>
      <c r="I19" s="101">
        <v>0.005068055555555556</v>
      </c>
      <c r="J19" s="144" t="b">
        <f t="shared" si="0"/>
        <v>0</v>
      </c>
      <c r="K19" s="125" t="s">
        <v>123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8" customHeight="1">
      <c r="A20" s="58">
        <v>14</v>
      </c>
      <c r="B20" s="117">
        <v>126</v>
      </c>
      <c r="C20" s="121" t="s">
        <v>226</v>
      </c>
      <c r="D20" s="122" t="s">
        <v>227</v>
      </c>
      <c r="E20" s="123" t="s">
        <v>228</v>
      </c>
      <c r="F20" s="124" t="s">
        <v>382</v>
      </c>
      <c r="G20" s="124" t="s">
        <v>129</v>
      </c>
      <c r="H20" s="124" t="s">
        <v>29</v>
      </c>
      <c r="I20" s="101">
        <v>0.005263310185185186</v>
      </c>
      <c r="J20" s="144" t="b">
        <f t="shared" si="0"/>
        <v>0</v>
      </c>
      <c r="K20" s="125" t="s">
        <v>123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</sheetData>
  <sheetProtection/>
  <printOptions horizontalCentered="1"/>
  <pageMargins left="0.35433070866141736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15" customWidth="1"/>
    <col min="3" max="3" width="11.140625" style="15" customWidth="1"/>
    <col min="4" max="4" width="15.421875" style="15" bestFit="1" customWidth="1"/>
    <col min="5" max="5" width="10.7109375" style="16" customWidth="1"/>
    <col min="6" max="6" width="13.421875" style="17" bestFit="1" customWidth="1"/>
    <col min="7" max="7" width="12.8515625" style="17" bestFit="1" customWidth="1"/>
    <col min="8" max="8" width="11.28125" style="17" bestFit="1" customWidth="1"/>
    <col min="9" max="9" width="9.140625" style="66" customWidth="1"/>
    <col min="10" max="10" width="6.421875" style="66" bestFit="1" customWidth="1"/>
    <col min="11" max="11" width="12.00390625" style="4" bestFit="1" customWidth="1"/>
    <col min="12" max="16384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1" s="4" customFormat="1" ht="12" customHeight="1">
      <c r="A3" s="15"/>
      <c r="B3" s="15"/>
      <c r="C3" s="15"/>
      <c r="D3" s="23"/>
      <c r="E3" s="24"/>
      <c r="F3" s="25"/>
      <c r="G3" s="25"/>
      <c r="H3" s="25"/>
      <c r="I3" s="22"/>
      <c r="J3" s="22"/>
      <c r="K3" s="77"/>
    </row>
    <row r="4" spans="3:10" s="12" customFormat="1" ht="15.75">
      <c r="C4" s="1" t="s">
        <v>71</v>
      </c>
      <c r="D4" s="1"/>
      <c r="E4" s="5"/>
      <c r="F4" s="5"/>
      <c r="G4" s="5"/>
      <c r="H4" s="28"/>
      <c r="I4" s="67"/>
      <c r="J4" s="67"/>
    </row>
    <row r="5" spans="3:10" s="12" customFormat="1" ht="16.5" thickBot="1">
      <c r="C5" s="1"/>
      <c r="D5" s="1"/>
      <c r="E5" s="5"/>
      <c r="F5" s="5"/>
      <c r="G5" s="5"/>
      <c r="H5" s="28"/>
      <c r="I5" s="67"/>
      <c r="J5" s="67"/>
    </row>
    <row r="6" spans="1:11" s="52" customFormat="1" ht="18" customHeight="1" thickBot="1">
      <c r="A6" s="32" t="s">
        <v>1108</v>
      </c>
      <c r="B6" s="76" t="s">
        <v>17</v>
      </c>
      <c r="C6" s="53" t="s">
        <v>3</v>
      </c>
      <c r="D6" s="54" t="s">
        <v>4</v>
      </c>
      <c r="E6" s="55" t="s">
        <v>5</v>
      </c>
      <c r="F6" s="56" t="s">
        <v>6</v>
      </c>
      <c r="G6" s="56" t="s">
        <v>7</v>
      </c>
      <c r="H6" s="56" t="s">
        <v>8</v>
      </c>
      <c r="I6" s="55" t="s">
        <v>14</v>
      </c>
      <c r="J6" s="65" t="s">
        <v>11</v>
      </c>
      <c r="K6" s="63" t="s">
        <v>12</v>
      </c>
    </row>
    <row r="7" spans="1:11" ht="18" customHeight="1">
      <c r="A7" s="58">
        <v>1</v>
      </c>
      <c r="B7" s="117">
        <v>113</v>
      </c>
      <c r="C7" s="121" t="s">
        <v>66</v>
      </c>
      <c r="D7" s="122" t="s">
        <v>133</v>
      </c>
      <c r="E7" s="123" t="s">
        <v>134</v>
      </c>
      <c r="F7" s="124" t="s">
        <v>382</v>
      </c>
      <c r="G7" s="124" t="s">
        <v>129</v>
      </c>
      <c r="H7" s="124" t="s">
        <v>29</v>
      </c>
      <c r="I7" s="101">
        <v>0.00791724537037037</v>
      </c>
      <c r="J7" s="9" t="str">
        <f aca="true" t="shared" si="0" ref="J7:J13">IF(ISBLANK(I7),"",IF(I7&lt;=0,"KSM",IF(I7&lt;=0.00590277777777778,"I A",IF(I7&lt;=0.00636574074074074,"II A",IF(I7&lt;=0.00694444444444444,"III A",IF(I7&lt;=0.00752314814814815,"I JA",IF(I7&lt;=0.00821759259259259,"II JA",IF(I7&lt;=0.00868055555555556,"III JA"))))))))</f>
        <v>II JA</v>
      </c>
      <c r="K7" s="125" t="s">
        <v>123</v>
      </c>
    </row>
    <row r="8" spans="1:11" ht="18" customHeight="1">
      <c r="A8" s="58">
        <v>2</v>
      </c>
      <c r="B8" s="117">
        <v>179</v>
      </c>
      <c r="C8" s="121" t="s">
        <v>337</v>
      </c>
      <c r="D8" s="122" t="s">
        <v>338</v>
      </c>
      <c r="E8" s="123" t="s">
        <v>339</v>
      </c>
      <c r="F8" s="124" t="s">
        <v>149</v>
      </c>
      <c r="G8" s="124" t="s">
        <v>110</v>
      </c>
      <c r="H8" s="124" t="s">
        <v>70</v>
      </c>
      <c r="I8" s="101">
        <v>0.008405671296296295</v>
      </c>
      <c r="J8" s="9" t="str">
        <f t="shared" si="0"/>
        <v>III JA</v>
      </c>
      <c r="K8" s="125" t="s">
        <v>112</v>
      </c>
    </row>
    <row r="9" spans="1:11" ht="18" customHeight="1">
      <c r="A9" s="58">
        <v>3</v>
      </c>
      <c r="B9" s="117">
        <v>145</v>
      </c>
      <c r="C9" s="121" t="s">
        <v>483</v>
      </c>
      <c r="D9" s="122" t="s">
        <v>595</v>
      </c>
      <c r="E9" s="123" t="s">
        <v>596</v>
      </c>
      <c r="F9" s="124" t="s">
        <v>381</v>
      </c>
      <c r="G9" s="124" t="s">
        <v>59</v>
      </c>
      <c r="H9" s="124"/>
      <c r="I9" s="101">
        <v>0.008528356481481482</v>
      </c>
      <c r="J9" s="9" t="str">
        <f t="shared" si="0"/>
        <v>III JA</v>
      </c>
      <c r="K9" s="125" t="s">
        <v>69</v>
      </c>
    </row>
    <row r="10" spans="1:11" ht="18" customHeight="1">
      <c r="A10" s="58">
        <v>4</v>
      </c>
      <c r="B10" s="117">
        <v>147</v>
      </c>
      <c r="C10" s="121" t="s">
        <v>597</v>
      </c>
      <c r="D10" s="122" t="s">
        <v>246</v>
      </c>
      <c r="E10" s="123">
        <v>40525</v>
      </c>
      <c r="F10" s="124" t="s">
        <v>381</v>
      </c>
      <c r="G10" s="124" t="s">
        <v>59</v>
      </c>
      <c r="H10" s="124"/>
      <c r="I10" s="101">
        <v>0.009002546296296297</v>
      </c>
      <c r="J10" s="143" t="b">
        <f t="shared" si="0"/>
        <v>0</v>
      </c>
      <c r="K10" s="125" t="s">
        <v>69</v>
      </c>
    </row>
    <row r="11" spans="1:11" ht="18" customHeight="1">
      <c r="A11" s="58">
        <v>5</v>
      </c>
      <c r="B11" s="117">
        <v>116</v>
      </c>
      <c r="C11" s="121" t="s">
        <v>147</v>
      </c>
      <c r="D11" s="122" t="s">
        <v>224</v>
      </c>
      <c r="E11" s="123" t="s">
        <v>467</v>
      </c>
      <c r="F11" s="124" t="s">
        <v>382</v>
      </c>
      <c r="G11" s="124" t="s">
        <v>129</v>
      </c>
      <c r="H11" s="124" t="s">
        <v>29</v>
      </c>
      <c r="I11" s="101">
        <v>0.009155208333333333</v>
      </c>
      <c r="J11" s="143" t="b">
        <f t="shared" si="0"/>
        <v>0</v>
      </c>
      <c r="K11" s="125" t="s">
        <v>123</v>
      </c>
    </row>
    <row r="12" spans="1:11" ht="18" customHeight="1">
      <c r="A12" s="58">
        <v>6</v>
      </c>
      <c r="B12" s="117">
        <v>124</v>
      </c>
      <c r="C12" s="121" t="s">
        <v>471</v>
      </c>
      <c r="D12" s="122" t="s">
        <v>472</v>
      </c>
      <c r="E12" s="123" t="s">
        <v>473</v>
      </c>
      <c r="F12" s="124" t="s">
        <v>382</v>
      </c>
      <c r="G12" s="124" t="s">
        <v>129</v>
      </c>
      <c r="H12" s="124" t="s">
        <v>29</v>
      </c>
      <c r="I12" s="101">
        <v>0.010746296296296295</v>
      </c>
      <c r="J12" s="143" t="b">
        <f t="shared" si="0"/>
        <v>0</v>
      </c>
      <c r="K12" s="125" t="s">
        <v>123</v>
      </c>
    </row>
    <row r="13" spans="1:11" ht="18" customHeight="1">
      <c r="A13" s="58">
        <v>7</v>
      </c>
      <c r="B13" s="117">
        <v>121</v>
      </c>
      <c r="C13" s="121" t="s">
        <v>468</v>
      </c>
      <c r="D13" s="122" t="s">
        <v>469</v>
      </c>
      <c r="E13" s="123" t="s">
        <v>470</v>
      </c>
      <c r="F13" s="124" t="s">
        <v>382</v>
      </c>
      <c r="G13" s="124" t="s">
        <v>129</v>
      </c>
      <c r="H13" s="124" t="s">
        <v>29</v>
      </c>
      <c r="I13" s="101">
        <v>0.010777546296296297</v>
      </c>
      <c r="J13" s="143" t="b">
        <f t="shared" si="0"/>
        <v>0</v>
      </c>
      <c r="K13" s="125" t="s">
        <v>123</v>
      </c>
    </row>
  </sheetData>
  <sheetProtection/>
  <printOptions horizontalCentered="1"/>
  <pageMargins left="0.35433070866141736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HQ1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3" customWidth="1"/>
    <col min="2" max="2" width="9.140625" style="15" customWidth="1"/>
    <col min="3" max="3" width="13.28125" style="15" customWidth="1"/>
    <col min="4" max="4" width="10.7109375" style="16" customWidth="1"/>
    <col min="5" max="5" width="12.00390625" style="17" bestFit="1" customWidth="1"/>
    <col min="6" max="6" width="12.8515625" style="17" bestFit="1" customWidth="1"/>
    <col min="7" max="7" width="11.57421875" style="18" customWidth="1"/>
    <col min="8" max="19" width="4.7109375" style="15" customWidth="1"/>
    <col min="20" max="20" width="7.00390625" style="15" customWidth="1"/>
    <col min="21" max="21" width="5.8515625" style="15" customWidth="1"/>
    <col min="22" max="22" width="18.7109375" style="15" bestFit="1" customWidth="1"/>
    <col min="23" max="225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7" s="4" customFormat="1" ht="12" customHeight="1">
      <c r="A3" s="3"/>
      <c r="B3" s="15"/>
      <c r="C3" s="23"/>
      <c r="D3" s="24"/>
      <c r="E3" s="25"/>
      <c r="F3" s="25"/>
      <c r="G3" s="18"/>
    </row>
    <row r="4" spans="1:7" s="12" customFormat="1" ht="16.5" thickBot="1">
      <c r="A4" s="29"/>
      <c r="B4" s="1" t="s">
        <v>72</v>
      </c>
      <c r="C4" s="1"/>
      <c r="D4" s="5"/>
      <c r="E4" s="6"/>
      <c r="F4" s="28"/>
      <c r="G4" s="29"/>
    </row>
    <row r="5" spans="2:19" s="12" customFormat="1" ht="18" customHeight="1" thickBot="1">
      <c r="B5" s="1"/>
      <c r="C5" s="1"/>
      <c r="D5" s="24"/>
      <c r="E5" s="68"/>
      <c r="F5" s="68"/>
      <c r="G5" s="17"/>
      <c r="H5" s="150" t="s">
        <v>73</v>
      </c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2"/>
    </row>
    <row r="6" spans="1:22" s="52" customFormat="1" ht="19.5" customHeight="1" thickBot="1">
      <c r="A6" s="32" t="s">
        <v>1108</v>
      </c>
      <c r="B6" s="53" t="s">
        <v>3</v>
      </c>
      <c r="C6" s="54" t="s">
        <v>4</v>
      </c>
      <c r="D6" s="55" t="s">
        <v>5</v>
      </c>
      <c r="E6" s="56" t="s">
        <v>6</v>
      </c>
      <c r="F6" s="56" t="s">
        <v>7</v>
      </c>
      <c r="G6" s="74" t="s">
        <v>8</v>
      </c>
      <c r="H6" s="106">
        <v>1</v>
      </c>
      <c r="I6" s="106">
        <v>1.05</v>
      </c>
      <c r="J6" s="106">
        <v>1.1</v>
      </c>
      <c r="K6" s="106">
        <v>1.15</v>
      </c>
      <c r="L6" s="106">
        <v>1.2</v>
      </c>
      <c r="M6" s="106">
        <v>1.25</v>
      </c>
      <c r="N6" s="106">
        <v>1.3</v>
      </c>
      <c r="O6" s="106">
        <v>1.35</v>
      </c>
      <c r="P6" s="106">
        <v>1.4</v>
      </c>
      <c r="Q6" s="106">
        <v>1.45</v>
      </c>
      <c r="R6" s="106"/>
      <c r="S6" s="108"/>
      <c r="T6" s="75" t="s">
        <v>74</v>
      </c>
      <c r="U6" s="65" t="s">
        <v>11</v>
      </c>
      <c r="V6" s="63" t="s">
        <v>12</v>
      </c>
    </row>
    <row r="7" spans="1:22" s="14" customFormat="1" ht="19.5" customHeight="1">
      <c r="A7" s="69">
        <v>1</v>
      </c>
      <c r="B7" s="121" t="s">
        <v>167</v>
      </c>
      <c r="C7" s="122" t="s">
        <v>839</v>
      </c>
      <c r="D7" s="123" t="s">
        <v>840</v>
      </c>
      <c r="E7" s="124" t="s">
        <v>801</v>
      </c>
      <c r="F7" s="124" t="s">
        <v>802</v>
      </c>
      <c r="G7" s="124" t="s">
        <v>841</v>
      </c>
      <c r="H7" s="107"/>
      <c r="I7" s="107"/>
      <c r="J7" s="107"/>
      <c r="K7" s="107"/>
      <c r="L7" s="107"/>
      <c r="M7" s="107" t="s">
        <v>1109</v>
      </c>
      <c r="N7" s="107" t="s">
        <v>1109</v>
      </c>
      <c r="O7" s="107" t="s">
        <v>1109</v>
      </c>
      <c r="P7" s="107" t="s">
        <v>1109</v>
      </c>
      <c r="Q7" s="107" t="s">
        <v>1111</v>
      </c>
      <c r="R7" s="107"/>
      <c r="S7" s="107"/>
      <c r="T7" s="73">
        <v>1.4</v>
      </c>
      <c r="U7" s="50" t="str">
        <f aca="true" t="shared" si="0" ref="U7:U19">IF(ISBLANK(T7),"",IF(T7&gt;=1.75,"KSM",IF(T7&gt;=1.65,"I A",IF(T7&gt;=1.5,"II A",IF(T7&gt;=1.39,"III A",IF(T7&gt;=1.3,"I JA",IF(T7&gt;=1.22,"II JA",IF(T7&gt;=1.15,"III JA"))))))))</f>
        <v>III A</v>
      </c>
      <c r="V7" s="125" t="s">
        <v>842</v>
      </c>
    </row>
    <row r="8" spans="1:225" s="14" customFormat="1" ht="18" customHeight="1">
      <c r="A8" s="69">
        <v>2</v>
      </c>
      <c r="B8" s="121" t="s">
        <v>1041</v>
      </c>
      <c r="C8" s="122" t="s">
        <v>1042</v>
      </c>
      <c r="D8" s="123" t="s">
        <v>863</v>
      </c>
      <c r="E8" s="124" t="s">
        <v>992</v>
      </c>
      <c r="F8" s="124" t="s">
        <v>993</v>
      </c>
      <c r="G8" s="124"/>
      <c r="H8" s="107"/>
      <c r="I8" s="107"/>
      <c r="J8" s="107"/>
      <c r="K8" s="107"/>
      <c r="L8" s="107" t="s">
        <v>1109</v>
      </c>
      <c r="M8" s="107" t="s">
        <v>1109</v>
      </c>
      <c r="N8" s="107" t="s">
        <v>1112</v>
      </c>
      <c r="O8" s="107" t="s">
        <v>1109</v>
      </c>
      <c r="P8" s="107" t="s">
        <v>1113</v>
      </c>
      <c r="Q8" s="107" t="s">
        <v>1111</v>
      </c>
      <c r="R8" s="107"/>
      <c r="S8" s="107"/>
      <c r="T8" s="73">
        <v>1.4</v>
      </c>
      <c r="U8" s="50" t="str">
        <f t="shared" si="0"/>
        <v>III A</v>
      </c>
      <c r="V8" s="125" t="s">
        <v>1043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</row>
    <row r="9" spans="1:225" s="14" customFormat="1" ht="18" customHeight="1">
      <c r="A9" s="69">
        <v>3</v>
      </c>
      <c r="B9" s="121" t="s">
        <v>938</v>
      </c>
      <c r="C9" s="122" t="s">
        <v>934</v>
      </c>
      <c r="D9" s="123">
        <v>39205</v>
      </c>
      <c r="E9" s="124" t="s">
        <v>939</v>
      </c>
      <c r="F9" s="124" t="s">
        <v>935</v>
      </c>
      <c r="G9" s="124"/>
      <c r="H9" s="107"/>
      <c r="I9" s="107"/>
      <c r="J9" s="107" t="s">
        <v>1109</v>
      </c>
      <c r="K9" s="107" t="s">
        <v>1109</v>
      </c>
      <c r="L9" s="107" t="s">
        <v>1109</v>
      </c>
      <c r="M9" s="107" t="s">
        <v>1109</v>
      </c>
      <c r="N9" s="107" t="s">
        <v>1109</v>
      </c>
      <c r="O9" s="107" t="s">
        <v>1109</v>
      </c>
      <c r="P9" s="107" t="s">
        <v>1111</v>
      </c>
      <c r="Q9" s="107"/>
      <c r="R9" s="107"/>
      <c r="S9" s="107"/>
      <c r="T9" s="73">
        <v>1.35</v>
      </c>
      <c r="U9" s="50" t="str">
        <f t="shared" si="0"/>
        <v>I JA</v>
      </c>
      <c r="V9" s="125" t="s">
        <v>936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</row>
    <row r="10" spans="1:22" ht="18" customHeight="1">
      <c r="A10" s="69">
        <v>4</v>
      </c>
      <c r="B10" s="121" t="s">
        <v>615</v>
      </c>
      <c r="C10" s="122" t="s">
        <v>616</v>
      </c>
      <c r="D10" s="123">
        <v>39224</v>
      </c>
      <c r="E10" s="124" t="s">
        <v>602</v>
      </c>
      <c r="F10" s="124" t="s">
        <v>603</v>
      </c>
      <c r="G10" s="124"/>
      <c r="H10" s="107"/>
      <c r="I10" s="107"/>
      <c r="J10" s="107"/>
      <c r="K10" s="107" t="s">
        <v>1109</v>
      </c>
      <c r="L10" s="107" t="s">
        <v>1109</v>
      </c>
      <c r="M10" s="107" t="s">
        <v>1109</v>
      </c>
      <c r="N10" s="107" t="s">
        <v>1109</v>
      </c>
      <c r="O10" s="107" t="s">
        <v>1112</v>
      </c>
      <c r="P10" s="107" t="s">
        <v>1111</v>
      </c>
      <c r="Q10" s="107"/>
      <c r="R10" s="107"/>
      <c r="S10" s="107"/>
      <c r="T10" s="73">
        <v>1.35</v>
      </c>
      <c r="U10" s="50" t="str">
        <f t="shared" si="0"/>
        <v>I JA</v>
      </c>
      <c r="V10" s="125" t="s">
        <v>668</v>
      </c>
    </row>
    <row r="11" spans="1:22" ht="18" customHeight="1">
      <c r="A11" s="69">
        <v>5</v>
      </c>
      <c r="B11" s="121" t="s">
        <v>165</v>
      </c>
      <c r="C11" s="122" t="s">
        <v>388</v>
      </c>
      <c r="D11" s="123" t="s">
        <v>743</v>
      </c>
      <c r="E11" s="124" t="s">
        <v>801</v>
      </c>
      <c r="F11" s="124" t="s">
        <v>802</v>
      </c>
      <c r="G11" s="124"/>
      <c r="H11" s="107"/>
      <c r="I11" s="107"/>
      <c r="J11" s="107"/>
      <c r="K11" s="107"/>
      <c r="L11" s="107" t="s">
        <v>1109</v>
      </c>
      <c r="M11" s="107" t="s">
        <v>1109</v>
      </c>
      <c r="N11" s="107" t="s">
        <v>1109</v>
      </c>
      <c r="O11" s="107" t="s">
        <v>1111</v>
      </c>
      <c r="P11" s="107"/>
      <c r="Q11" s="107"/>
      <c r="R11" s="107"/>
      <c r="S11" s="107"/>
      <c r="T11" s="73">
        <v>1.3</v>
      </c>
      <c r="U11" s="50" t="str">
        <f t="shared" si="0"/>
        <v>I JA</v>
      </c>
      <c r="V11" s="125" t="s">
        <v>873</v>
      </c>
    </row>
    <row r="12" spans="1:22" ht="18" customHeight="1">
      <c r="A12" s="69">
        <v>6</v>
      </c>
      <c r="B12" s="121" t="s">
        <v>171</v>
      </c>
      <c r="C12" s="122" t="s">
        <v>877</v>
      </c>
      <c r="D12" s="123" t="s">
        <v>878</v>
      </c>
      <c r="E12" s="124" t="s">
        <v>801</v>
      </c>
      <c r="F12" s="124" t="s">
        <v>802</v>
      </c>
      <c r="G12" s="124"/>
      <c r="H12" s="107"/>
      <c r="I12" s="107"/>
      <c r="J12" s="107" t="s">
        <v>1109</v>
      </c>
      <c r="K12" s="107" t="s">
        <v>1109</v>
      </c>
      <c r="L12" s="107" t="s">
        <v>1109</v>
      </c>
      <c r="M12" s="107" t="s">
        <v>1109</v>
      </c>
      <c r="N12" s="107" t="s">
        <v>1112</v>
      </c>
      <c r="O12" s="107" t="s">
        <v>1111</v>
      </c>
      <c r="P12" s="107"/>
      <c r="Q12" s="107"/>
      <c r="R12" s="107"/>
      <c r="S12" s="107"/>
      <c r="T12" s="73">
        <v>1.3</v>
      </c>
      <c r="U12" s="50" t="str">
        <f t="shared" si="0"/>
        <v>I JA</v>
      </c>
      <c r="V12" s="125" t="s">
        <v>873</v>
      </c>
    </row>
    <row r="13" spans="1:22" ht="18" customHeight="1">
      <c r="A13" s="69">
        <v>7</v>
      </c>
      <c r="B13" s="121" t="s">
        <v>89</v>
      </c>
      <c r="C13" s="122" t="s">
        <v>740</v>
      </c>
      <c r="D13" s="123" t="s">
        <v>741</v>
      </c>
      <c r="E13" s="124" t="s">
        <v>710</v>
      </c>
      <c r="F13" s="124" t="s">
        <v>709</v>
      </c>
      <c r="G13" s="124"/>
      <c r="H13" s="107" t="s">
        <v>1109</v>
      </c>
      <c r="I13" s="107" t="s">
        <v>1109</v>
      </c>
      <c r="J13" s="107" t="s">
        <v>1109</v>
      </c>
      <c r="K13" s="107" t="s">
        <v>1109</v>
      </c>
      <c r="L13" s="107" t="s">
        <v>1109</v>
      </c>
      <c r="M13" s="107" t="s">
        <v>1109</v>
      </c>
      <c r="N13" s="107" t="s">
        <v>1111</v>
      </c>
      <c r="O13" s="107"/>
      <c r="P13" s="107"/>
      <c r="Q13" s="107"/>
      <c r="R13" s="107"/>
      <c r="S13" s="107"/>
      <c r="T13" s="73">
        <v>1.25</v>
      </c>
      <c r="U13" s="50" t="str">
        <f t="shared" si="0"/>
        <v>II JA</v>
      </c>
      <c r="V13" s="125" t="s">
        <v>770</v>
      </c>
    </row>
    <row r="14" spans="1:22" ht="18" customHeight="1">
      <c r="A14" s="69">
        <v>8</v>
      </c>
      <c r="B14" s="121" t="s">
        <v>31</v>
      </c>
      <c r="C14" s="122" t="s">
        <v>688</v>
      </c>
      <c r="D14" s="123">
        <v>39618</v>
      </c>
      <c r="E14" s="124" t="s">
        <v>76</v>
      </c>
      <c r="F14" s="124" t="s">
        <v>689</v>
      </c>
      <c r="G14" s="124"/>
      <c r="H14" s="107"/>
      <c r="I14" s="107"/>
      <c r="J14" s="107" t="s">
        <v>1109</v>
      </c>
      <c r="K14" s="107" t="s">
        <v>1112</v>
      </c>
      <c r="L14" s="107" t="s">
        <v>1112</v>
      </c>
      <c r="M14" s="107" t="s">
        <v>1111</v>
      </c>
      <c r="N14" s="107"/>
      <c r="O14" s="107"/>
      <c r="P14" s="107"/>
      <c r="Q14" s="107"/>
      <c r="R14" s="107"/>
      <c r="S14" s="107"/>
      <c r="T14" s="73">
        <v>1.2</v>
      </c>
      <c r="U14" s="50" t="str">
        <f t="shared" si="0"/>
        <v>III JA</v>
      </c>
      <c r="V14" s="125" t="s">
        <v>260</v>
      </c>
    </row>
    <row r="15" spans="1:225" ht="18" customHeight="1">
      <c r="A15" s="69">
        <v>9</v>
      </c>
      <c r="B15" s="121" t="s">
        <v>126</v>
      </c>
      <c r="C15" s="122" t="s">
        <v>305</v>
      </c>
      <c r="D15" s="123" t="s">
        <v>306</v>
      </c>
      <c r="E15" s="124" t="s">
        <v>309</v>
      </c>
      <c r="F15" s="124" t="s">
        <v>33</v>
      </c>
      <c r="G15" s="124" t="s">
        <v>778</v>
      </c>
      <c r="H15" s="107"/>
      <c r="I15" s="107"/>
      <c r="J15" s="107" t="s">
        <v>1109</v>
      </c>
      <c r="K15" s="107" t="s">
        <v>1113</v>
      </c>
      <c r="L15" s="107" t="s">
        <v>1112</v>
      </c>
      <c r="M15" s="107" t="s">
        <v>1111</v>
      </c>
      <c r="N15" s="107"/>
      <c r="O15" s="107"/>
      <c r="P15" s="107"/>
      <c r="Q15" s="107"/>
      <c r="R15" s="107"/>
      <c r="S15" s="107"/>
      <c r="T15" s="73">
        <v>1.2</v>
      </c>
      <c r="U15" s="50" t="str">
        <f t="shared" si="0"/>
        <v>III JA</v>
      </c>
      <c r="V15" s="125" t="s">
        <v>304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</row>
    <row r="16" spans="1:225" ht="18" customHeight="1">
      <c r="A16" s="69">
        <v>9</v>
      </c>
      <c r="B16" s="121" t="s">
        <v>600</v>
      </c>
      <c r="C16" s="122" t="s">
        <v>601</v>
      </c>
      <c r="D16" s="123">
        <v>39475</v>
      </c>
      <c r="E16" s="124" t="s">
        <v>602</v>
      </c>
      <c r="F16" s="124" t="s">
        <v>603</v>
      </c>
      <c r="G16" s="124"/>
      <c r="H16" s="107" t="s">
        <v>1109</v>
      </c>
      <c r="I16" s="107" t="s">
        <v>1109</v>
      </c>
      <c r="J16" s="107" t="s">
        <v>1109</v>
      </c>
      <c r="K16" s="107" t="s">
        <v>1113</v>
      </c>
      <c r="L16" s="107" t="s">
        <v>1112</v>
      </c>
      <c r="M16" s="107" t="s">
        <v>1111</v>
      </c>
      <c r="N16" s="107"/>
      <c r="O16" s="107"/>
      <c r="P16" s="107"/>
      <c r="Q16" s="107"/>
      <c r="R16" s="107"/>
      <c r="S16" s="107"/>
      <c r="T16" s="73">
        <v>1.2</v>
      </c>
      <c r="U16" s="50" t="str">
        <f t="shared" si="0"/>
        <v>III JA</v>
      </c>
      <c r="V16" s="125" t="s">
        <v>604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</row>
    <row r="17" spans="1:22" ht="18" customHeight="1">
      <c r="A17" s="69">
        <v>11</v>
      </c>
      <c r="B17" s="121" t="s">
        <v>39</v>
      </c>
      <c r="C17" s="122" t="s">
        <v>538</v>
      </c>
      <c r="D17" s="123">
        <v>39475</v>
      </c>
      <c r="E17" s="124" t="s">
        <v>579</v>
      </c>
      <c r="F17" s="124" t="s">
        <v>508</v>
      </c>
      <c r="G17" s="124"/>
      <c r="H17" s="107" t="s">
        <v>1109</v>
      </c>
      <c r="I17" s="107" t="s">
        <v>1112</v>
      </c>
      <c r="J17" s="107" t="s">
        <v>1109</v>
      </c>
      <c r="K17" s="107" t="s">
        <v>1113</v>
      </c>
      <c r="L17" s="107" t="s">
        <v>1112</v>
      </c>
      <c r="M17" s="107" t="s">
        <v>1111</v>
      </c>
      <c r="N17" s="107"/>
      <c r="O17" s="107"/>
      <c r="P17" s="107"/>
      <c r="Q17" s="107"/>
      <c r="R17" s="107"/>
      <c r="S17" s="107"/>
      <c r="T17" s="73">
        <v>1.2</v>
      </c>
      <c r="U17" s="50" t="str">
        <f t="shared" si="0"/>
        <v>III JA</v>
      </c>
      <c r="V17" s="125" t="s">
        <v>522</v>
      </c>
    </row>
    <row r="18" spans="1:22" ht="18" customHeight="1">
      <c r="A18" s="69">
        <v>12</v>
      </c>
      <c r="B18" s="127" t="s">
        <v>613</v>
      </c>
      <c r="C18" s="128" t="s">
        <v>614</v>
      </c>
      <c r="D18" s="123">
        <v>39535</v>
      </c>
      <c r="E18" s="124" t="s">
        <v>602</v>
      </c>
      <c r="F18" s="124" t="s">
        <v>603</v>
      </c>
      <c r="G18" s="124"/>
      <c r="H18" s="107"/>
      <c r="I18" s="107"/>
      <c r="J18" s="107" t="s">
        <v>1109</v>
      </c>
      <c r="K18" s="107" t="s">
        <v>1109</v>
      </c>
      <c r="L18" s="107" t="s">
        <v>1111</v>
      </c>
      <c r="M18" s="107"/>
      <c r="N18" s="107"/>
      <c r="O18" s="107"/>
      <c r="P18" s="107"/>
      <c r="Q18" s="107"/>
      <c r="R18" s="107"/>
      <c r="S18" s="107"/>
      <c r="T18" s="73">
        <v>1.15</v>
      </c>
      <c r="U18" s="50" t="str">
        <f t="shared" si="0"/>
        <v>III JA</v>
      </c>
      <c r="V18" s="125" t="s">
        <v>667</v>
      </c>
    </row>
    <row r="19" spans="1:22" ht="18" customHeight="1">
      <c r="A19" s="69">
        <v>13</v>
      </c>
      <c r="B19" s="121" t="s">
        <v>184</v>
      </c>
      <c r="C19" s="122" t="s">
        <v>589</v>
      </c>
      <c r="D19" s="123">
        <v>40138</v>
      </c>
      <c r="E19" s="124" t="s">
        <v>579</v>
      </c>
      <c r="F19" s="124" t="s">
        <v>508</v>
      </c>
      <c r="G19" s="124"/>
      <c r="H19" s="107" t="s">
        <v>1109</v>
      </c>
      <c r="I19" s="107" t="s">
        <v>1109</v>
      </c>
      <c r="J19" s="107" t="s">
        <v>1112</v>
      </c>
      <c r="K19" s="107" t="s">
        <v>1111</v>
      </c>
      <c r="L19" s="107"/>
      <c r="M19" s="107"/>
      <c r="N19" s="107"/>
      <c r="O19" s="107"/>
      <c r="P19" s="107"/>
      <c r="Q19" s="107"/>
      <c r="R19" s="107"/>
      <c r="S19" s="107"/>
      <c r="T19" s="73">
        <v>1.1</v>
      </c>
      <c r="U19" s="114" t="b">
        <f t="shared" si="0"/>
        <v>0</v>
      </c>
      <c r="V19" s="125" t="s">
        <v>518</v>
      </c>
    </row>
  </sheetData>
  <sheetProtection/>
  <mergeCells count="1">
    <mergeCell ref="H5:S5"/>
  </mergeCells>
  <printOptions horizontalCentered="1"/>
  <pageMargins left="0.1968503937007874" right="0.1968503937007874" top="0.5118110236220472" bottom="0.15748031496062992" header="0.511811023622047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8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15" customWidth="1"/>
    <col min="2" max="2" width="11.140625" style="15" customWidth="1"/>
    <col min="3" max="3" width="15.421875" style="15" bestFit="1" customWidth="1"/>
    <col min="4" max="4" width="10.7109375" style="16" customWidth="1"/>
    <col min="5" max="5" width="12.7109375" style="17" bestFit="1" customWidth="1"/>
    <col min="6" max="6" width="12.8515625" style="17" bestFit="1" customWidth="1"/>
    <col min="7" max="7" width="11.28125" style="17" bestFit="1" customWidth="1"/>
    <col min="8" max="8" width="8.140625" style="22" customWidth="1"/>
    <col min="9" max="9" width="7.57421875" style="22" hidden="1" customWidth="1"/>
    <col min="10" max="10" width="7.00390625" style="22" hidden="1" customWidth="1"/>
    <col min="11" max="11" width="17.7109375" style="4" bestFit="1" customWidth="1"/>
    <col min="12" max="12" width="9.140625" style="3" customWidth="1"/>
    <col min="13" max="16384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2" s="4" customFormat="1" ht="12" customHeight="1">
      <c r="A3" s="15"/>
      <c r="B3" s="15"/>
      <c r="C3" s="23"/>
      <c r="D3" s="24"/>
      <c r="E3" s="25"/>
      <c r="F3" s="25"/>
      <c r="G3" s="25"/>
      <c r="H3" s="22"/>
      <c r="I3" s="22"/>
      <c r="J3" s="22"/>
      <c r="K3" s="77"/>
      <c r="L3" s="113"/>
    </row>
    <row r="4" spans="2:12" s="12" customFormat="1" ht="15.75">
      <c r="B4" s="1" t="s">
        <v>2</v>
      </c>
      <c r="C4" s="1"/>
      <c r="D4" s="24"/>
      <c r="E4" s="78"/>
      <c r="F4" s="78"/>
      <c r="G4" s="17"/>
      <c r="H4" s="22"/>
      <c r="I4" s="22"/>
      <c r="J4" s="22"/>
      <c r="K4" s="4"/>
      <c r="L4" s="29"/>
    </row>
    <row r="5" spans="2:6" ht="16.5" thickBot="1">
      <c r="B5" s="23">
        <v>1</v>
      </c>
      <c r="C5" s="1" t="s">
        <v>1087</v>
      </c>
      <c r="D5" s="24"/>
      <c r="E5" s="78"/>
      <c r="F5" s="78"/>
    </row>
    <row r="6" spans="1:12" s="52" customFormat="1" ht="18" customHeight="1" thickBot="1">
      <c r="A6" s="79" t="s">
        <v>186</v>
      </c>
      <c r="B6" s="53" t="s">
        <v>3</v>
      </c>
      <c r="C6" s="54" t="s">
        <v>4</v>
      </c>
      <c r="D6" s="55" t="s">
        <v>5</v>
      </c>
      <c r="E6" s="56" t="s">
        <v>6</v>
      </c>
      <c r="F6" s="56" t="s">
        <v>7</v>
      </c>
      <c r="G6" s="56" t="s">
        <v>8</v>
      </c>
      <c r="H6" s="55" t="s">
        <v>9</v>
      </c>
      <c r="I6" s="55" t="s">
        <v>10</v>
      </c>
      <c r="J6" s="65" t="s">
        <v>11</v>
      </c>
      <c r="K6" s="63" t="s">
        <v>12</v>
      </c>
      <c r="L6" s="119"/>
    </row>
    <row r="7" spans="1:11" ht="18" customHeight="1">
      <c r="A7" s="58">
        <v>1</v>
      </c>
      <c r="B7" s="121" t="s">
        <v>291</v>
      </c>
      <c r="C7" s="122" t="s">
        <v>215</v>
      </c>
      <c r="D7" s="123" t="s">
        <v>216</v>
      </c>
      <c r="E7" s="124" t="s">
        <v>382</v>
      </c>
      <c r="F7" s="124" t="s">
        <v>129</v>
      </c>
      <c r="G7" s="124" t="s">
        <v>29</v>
      </c>
      <c r="H7" s="111">
        <v>10.36</v>
      </c>
      <c r="I7" s="111"/>
      <c r="J7" s="9" t="b">
        <f aca="true" t="shared" si="0" ref="J7:J14">IF(ISBLANK(H7),"",IF(H7&lt;=8.44,"II A",IF(H7&lt;=9.04,"III A",IF(H7&lt;=9.64,"I JA",IF(H7&lt;=10.04,"II JA",IF(H7&lt;=10.34,"III JA"))))))</f>
        <v>0</v>
      </c>
      <c r="K7" s="125" t="s">
        <v>45</v>
      </c>
    </row>
    <row r="8" spans="1:11" ht="18" customHeight="1">
      <c r="A8" s="58">
        <v>2</v>
      </c>
      <c r="B8" s="121" t="s">
        <v>280</v>
      </c>
      <c r="C8" s="122" t="s">
        <v>274</v>
      </c>
      <c r="D8" s="123">
        <v>39105</v>
      </c>
      <c r="E8" s="124" t="s">
        <v>96</v>
      </c>
      <c r="F8" s="124" t="s">
        <v>97</v>
      </c>
      <c r="G8" s="124"/>
      <c r="H8" s="80">
        <v>10.64</v>
      </c>
      <c r="I8" s="80"/>
      <c r="J8" s="9" t="b">
        <f t="shared" si="0"/>
        <v>0</v>
      </c>
      <c r="K8" s="125" t="s">
        <v>271</v>
      </c>
    </row>
    <row r="9" spans="1:11" ht="18" customHeight="1">
      <c r="A9" s="58">
        <v>3</v>
      </c>
      <c r="B9" s="121" t="s">
        <v>27</v>
      </c>
      <c r="C9" s="122" t="s">
        <v>862</v>
      </c>
      <c r="D9" s="123" t="s">
        <v>863</v>
      </c>
      <c r="E9" s="124" t="s">
        <v>801</v>
      </c>
      <c r="F9" s="124" t="s">
        <v>802</v>
      </c>
      <c r="G9" s="124" t="s">
        <v>860</v>
      </c>
      <c r="H9" s="80">
        <v>8.58</v>
      </c>
      <c r="I9" s="80"/>
      <c r="J9" s="9" t="str">
        <f t="shared" si="0"/>
        <v>III A</v>
      </c>
      <c r="K9" s="125" t="s">
        <v>838</v>
      </c>
    </row>
    <row r="10" spans="1:11" ht="18" customHeight="1">
      <c r="A10" s="58">
        <v>4</v>
      </c>
      <c r="B10" s="121" t="s">
        <v>700</v>
      </c>
      <c r="C10" s="122" t="s">
        <v>701</v>
      </c>
      <c r="D10" s="123">
        <v>39106</v>
      </c>
      <c r="E10" s="124" t="s">
        <v>96</v>
      </c>
      <c r="F10" s="124" t="s">
        <v>97</v>
      </c>
      <c r="G10" s="124"/>
      <c r="H10" s="80">
        <v>10.74</v>
      </c>
      <c r="I10" s="80"/>
      <c r="J10" s="9" t="b">
        <f t="shared" si="0"/>
        <v>0</v>
      </c>
      <c r="K10" s="125" t="s">
        <v>271</v>
      </c>
    </row>
    <row r="11" spans="1:11" ht="18" customHeight="1">
      <c r="A11" s="58">
        <v>5</v>
      </c>
      <c r="B11" s="121" t="s">
        <v>92</v>
      </c>
      <c r="C11" s="122" t="s">
        <v>213</v>
      </c>
      <c r="D11" s="123" t="s">
        <v>214</v>
      </c>
      <c r="E11" s="124" t="s">
        <v>382</v>
      </c>
      <c r="F11" s="124" t="s">
        <v>129</v>
      </c>
      <c r="G11" s="124" t="s">
        <v>29</v>
      </c>
      <c r="H11" s="111">
        <v>9.58</v>
      </c>
      <c r="I11" s="111"/>
      <c r="J11" s="9" t="str">
        <f t="shared" si="0"/>
        <v>I JA</v>
      </c>
      <c r="K11" s="125" t="s">
        <v>45</v>
      </c>
    </row>
    <row r="12" spans="1:11" ht="18" customHeight="1">
      <c r="A12" s="58">
        <v>6</v>
      </c>
      <c r="B12" s="121" t="s">
        <v>276</v>
      </c>
      <c r="C12" s="122" t="s">
        <v>507</v>
      </c>
      <c r="D12" s="123">
        <v>39132</v>
      </c>
      <c r="E12" s="124" t="s">
        <v>579</v>
      </c>
      <c r="F12" s="124" t="s">
        <v>508</v>
      </c>
      <c r="G12" s="124"/>
      <c r="H12" s="80">
        <v>9.11</v>
      </c>
      <c r="I12" s="80"/>
      <c r="J12" s="9" t="str">
        <f t="shared" si="0"/>
        <v>I JA</v>
      </c>
      <c r="K12" s="125" t="s">
        <v>509</v>
      </c>
    </row>
    <row r="13" spans="1:11" ht="18" customHeight="1">
      <c r="A13" s="58">
        <v>7</v>
      </c>
      <c r="B13" s="121" t="s">
        <v>284</v>
      </c>
      <c r="C13" s="122" t="s">
        <v>285</v>
      </c>
      <c r="D13" s="123" t="s">
        <v>286</v>
      </c>
      <c r="E13" s="124" t="s">
        <v>283</v>
      </c>
      <c r="F13" s="124" t="s">
        <v>28</v>
      </c>
      <c r="G13" s="124"/>
      <c r="H13" s="80">
        <v>9.85</v>
      </c>
      <c r="I13" s="80"/>
      <c r="J13" s="9" t="str">
        <f t="shared" si="0"/>
        <v>II JA</v>
      </c>
      <c r="K13" s="125" t="s">
        <v>120</v>
      </c>
    </row>
    <row r="14" spans="1:11" ht="18" customHeight="1">
      <c r="A14" s="58">
        <v>8</v>
      </c>
      <c r="B14" s="121" t="s">
        <v>903</v>
      </c>
      <c r="C14" s="122" t="s">
        <v>904</v>
      </c>
      <c r="D14" s="123">
        <v>39175</v>
      </c>
      <c r="E14" s="124" t="s">
        <v>50</v>
      </c>
      <c r="F14" s="124" t="s">
        <v>51</v>
      </c>
      <c r="G14" s="124" t="s">
        <v>80</v>
      </c>
      <c r="H14" s="80">
        <v>9.39</v>
      </c>
      <c r="I14" s="80"/>
      <c r="J14" s="9" t="str">
        <f t="shared" si="0"/>
        <v>I JA</v>
      </c>
      <c r="K14" s="125" t="s">
        <v>81</v>
      </c>
    </row>
    <row r="15" spans="2:6" ht="16.5" thickBot="1">
      <c r="B15" s="23">
        <v>2</v>
      </c>
      <c r="C15" s="1" t="s">
        <v>1087</v>
      </c>
      <c r="D15" s="24"/>
      <c r="E15" s="78"/>
      <c r="F15" s="78"/>
    </row>
    <row r="16" spans="1:12" s="52" customFormat="1" ht="18" customHeight="1" thickBot="1">
      <c r="A16" s="79" t="s">
        <v>186</v>
      </c>
      <c r="B16" s="53" t="s">
        <v>3</v>
      </c>
      <c r="C16" s="54" t="s">
        <v>4</v>
      </c>
      <c r="D16" s="55" t="s">
        <v>5</v>
      </c>
      <c r="E16" s="56" t="s">
        <v>6</v>
      </c>
      <c r="F16" s="56" t="s">
        <v>7</v>
      </c>
      <c r="G16" s="56" t="s">
        <v>8</v>
      </c>
      <c r="H16" s="55" t="s">
        <v>9</v>
      </c>
      <c r="I16" s="55" t="s">
        <v>10</v>
      </c>
      <c r="J16" s="65" t="s">
        <v>11</v>
      </c>
      <c r="K16" s="63" t="s">
        <v>12</v>
      </c>
      <c r="L16" s="119"/>
    </row>
    <row r="17" spans="1:11" ht="18" customHeight="1">
      <c r="A17" s="58">
        <v>1</v>
      </c>
      <c r="B17" s="121" t="s">
        <v>263</v>
      </c>
      <c r="C17" s="122" t="s">
        <v>560</v>
      </c>
      <c r="D17" s="123">
        <v>39228</v>
      </c>
      <c r="E17" s="124" t="s">
        <v>579</v>
      </c>
      <c r="F17" s="124" t="s">
        <v>508</v>
      </c>
      <c r="G17" s="124"/>
      <c r="H17" s="80">
        <v>9.35</v>
      </c>
      <c r="I17" s="80"/>
      <c r="J17" s="9" t="str">
        <f aca="true" t="shared" si="1" ref="J17:J24">IF(ISBLANK(H17),"",IF(H17&lt;=8.44,"II A",IF(H17&lt;=9.04,"III A",IF(H17&lt;=9.64,"I JA",IF(H17&lt;=10.04,"II JA",IF(H17&lt;=10.34,"III JA"))))))</f>
        <v>I JA</v>
      </c>
      <c r="K17" s="125" t="s">
        <v>534</v>
      </c>
    </row>
    <row r="18" spans="1:11" ht="18" customHeight="1">
      <c r="A18" s="58">
        <v>2</v>
      </c>
      <c r="B18" s="121" t="s">
        <v>126</v>
      </c>
      <c r="C18" s="122" t="s">
        <v>1011</v>
      </c>
      <c r="D18" s="123" t="s">
        <v>1012</v>
      </c>
      <c r="E18" s="124" t="s">
        <v>992</v>
      </c>
      <c r="F18" s="124" t="s">
        <v>993</v>
      </c>
      <c r="G18" s="124"/>
      <c r="H18" s="80">
        <v>8.98</v>
      </c>
      <c r="I18" s="80"/>
      <c r="J18" s="9" t="str">
        <f t="shared" si="1"/>
        <v>III A</v>
      </c>
      <c r="K18" s="125" t="s">
        <v>1009</v>
      </c>
    </row>
    <row r="19" spans="1:11" ht="18" customHeight="1">
      <c r="A19" s="58">
        <v>3</v>
      </c>
      <c r="B19" s="121" t="s">
        <v>167</v>
      </c>
      <c r="C19" s="122" t="s">
        <v>973</v>
      </c>
      <c r="D19" s="123" t="s">
        <v>964</v>
      </c>
      <c r="E19" s="124" t="s">
        <v>367</v>
      </c>
      <c r="F19" s="124" t="s">
        <v>42</v>
      </c>
      <c r="G19" s="124"/>
      <c r="H19" s="80">
        <v>9.28</v>
      </c>
      <c r="I19" s="80"/>
      <c r="J19" s="9" t="str">
        <f t="shared" si="1"/>
        <v>I JA</v>
      </c>
      <c r="K19" s="125" t="s">
        <v>988</v>
      </c>
    </row>
    <row r="20" spans="1:11" ht="18" customHeight="1">
      <c r="A20" s="58">
        <v>4</v>
      </c>
      <c r="B20" s="121" t="s">
        <v>167</v>
      </c>
      <c r="C20" s="122" t="s">
        <v>715</v>
      </c>
      <c r="D20" s="123" t="s">
        <v>301</v>
      </c>
      <c r="E20" s="124" t="s">
        <v>710</v>
      </c>
      <c r="F20" s="124" t="s">
        <v>709</v>
      </c>
      <c r="G20" s="124"/>
      <c r="H20" s="80">
        <v>10.31</v>
      </c>
      <c r="I20" s="80"/>
      <c r="J20" s="9" t="str">
        <f t="shared" si="1"/>
        <v>III JA</v>
      </c>
      <c r="K20" s="125" t="s">
        <v>767</v>
      </c>
    </row>
    <row r="21" spans="1:11" ht="18" customHeight="1">
      <c r="A21" s="58">
        <v>5</v>
      </c>
      <c r="B21" s="121" t="s">
        <v>884</v>
      </c>
      <c r="C21" s="122" t="s">
        <v>885</v>
      </c>
      <c r="D21" s="123" t="s">
        <v>886</v>
      </c>
      <c r="E21" s="124" t="s">
        <v>801</v>
      </c>
      <c r="F21" s="124" t="s">
        <v>802</v>
      </c>
      <c r="G21" s="124"/>
      <c r="H21" s="80">
        <v>10.61</v>
      </c>
      <c r="I21" s="80"/>
      <c r="J21" s="9" t="b">
        <f t="shared" si="1"/>
        <v>0</v>
      </c>
      <c r="K21" s="125" t="s">
        <v>883</v>
      </c>
    </row>
    <row r="22" spans="1:11" ht="18" customHeight="1">
      <c r="A22" s="58">
        <v>6</v>
      </c>
      <c r="B22" s="121" t="s">
        <v>104</v>
      </c>
      <c r="C22" s="122" t="s">
        <v>262</v>
      </c>
      <c r="D22" s="123">
        <v>39302</v>
      </c>
      <c r="E22" s="124" t="s">
        <v>76</v>
      </c>
      <c r="F22" s="124" t="s">
        <v>689</v>
      </c>
      <c r="G22" s="124"/>
      <c r="H22" s="80">
        <v>9.24</v>
      </c>
      <c r="I22" s="80"/>
      <c r="J22" s="9" t="str">
        <f t="shared" si="1"/>
        <v>I JA</v>
      </c>
      <c r="K22" s="125" t="s">
        <v>102</v>
      </c>
    </row>
    <row r="23" spans="1:11" ht="18" customHeight="1">
      <c r="A23" s="58">
        <v>7</v>
      </c>
      <c r="B23" s="121" t="s">
        <v>93</v>
      </c>
      <c r="C23" s="122" t="s">
        <v>954</v>
      </c>
      <c r="D23" s="123">
        <v>39316</v>
      </c>
      <c r="E23" s="124" t="s">
        <v>359</v>
      </c>
      <c r="F23" s="124" t="s">
        <v>349</v>
      </c>
      <c r="G23" s="124" t="s">
        <v>350</v>
      </c>
      <c r="H23" s="80">
        <v>9.2</v>
      </c>
      <c r="I23" s="80"/>
      <c r="J23" s="9" t="str">
        <f t="shared" si="1"/>
        <v>I JA</v>
      </c>
      <c r="K23" s="125" t="s">
        <v>61</v>
      </c>
    </row>
    <row r="24" spans="1:11" ht="18" customHeight="1">
      <c r="A24" s="58">
        <v>8</v>
      </c>
      <c r="B24" s="121" t="s">
        <v>279</v>
      </c>
      <c r="C24" s="122" t="s">
        <v>273</v>
      </c>
      <c r="D24" s="123">
        <v>39322</v>
      </c>
      <c r="E24" s="124" t="s">
        <v>96</v>
      </c>
      <c r="F24" s="124" t="s">
        <v>97</v>
      </c>
      <c r="G24" s="124"/>
      <c r="H24" s="80">
        <v>9.3</v>
      </c>
      <c r="I24" s="80"/>
      <c r="J24" s="9" t="str">
        <f t="shared" si="1"/>
        <v>I JA</v>
      </c>
      <c r="K24" s="125" t="s">
        <v>271</v>
      </c>
    </row>
    <row r="25" spans="2:6" ht="16.5" thickBot="1">
      <c r="B25" s="23">
        <v>3</v>
      </c>
      <c r="C25" s="1" t="s">
        <v>1087</v>
      </c>
      <c r="D25" s="24"/>
      <c r="E25" s="78"/>
      <c r="F25" s="78"/>
    </row>
    <row r="26" spans="1:12" s="52" customFormat="1" ht="18" customHeight="1" thickBot="1">
      <c r="A26" s="79" t="s">
        <v>186</v>
      </c>
      <c r="B26" s="53" t="s">
        <v>3</v>
      </c>
      <c r="C26" s="54" t="s">
        <v>4</v>
      </c>
      <c r="D26" s="55" t="s">
        <v>5</v>
      </c>
      <c r="E26" s="56" t="s">
        <v>6</v>
      </c>
      <c r="F26" s="56" t="s">
        <v>7</v>
      </c>
      <c r="G26" s="56" t="s">
        <v>8</v>
      </c>
      <c r="H26" s="55" t="s">
        <v>9</v>
      </c>
      <c r="I26" s="55" t="s">
        <v>10</v>
      </c>
      <c r="J26" s="65" t="s">
        <v>11</v>
      </c>
      <c r="K26" s="63" t="s">
        <v>12</v>
      </c>
      <c r="L26" s="119"/>
    </row>
    <row r="27" spans="1:11" ht="18" customHeight="1">
      <c r="A27" s="58">
        <v>1</v>
      </c>
      <c r="B27" s="121" t="s">
        <v>167</v>
      </c>
      <c r="C27" s="122" t="s">
        <v>344</v>
      </c>
      <c r="D27" s="123" t="s">
        <v>345</v>
      </c>
      <c r="E27" s="124" t="s">
        <v>149</v>
      </c>
      <c r="F27" s="124" t="s">
        <v>110</v>
      </c>
      <c r="G27" s="124" t="s">
        <v>346</v>
      </c>
      <c r="H27" s="80" t="s">
        <v>1107</v>
      </c>
      <c r="I27" s="80"/>
      <c r="J27" s="9" t="b">
        <f aca="true" t="shared" si="2" ref="J27:J34">IF(ISBLANK(H27),"",IF(H27&lt;=8.44,"II A",IF(H27&lt;=9.04,"III A",IF(H27&lt;=9.64,"I JA",IF(H27&lt;=10.04,"II JA",IF(H27&lt;=10.34,"III JA"))))))</f>
        <v>0</v>
      </c>
      <c r="K27" s="125" t="s">
        <v>38</v>
      </c>
    </row>
    <row r="28" spans="1:11" ht="18" customHeight="1">
      <c r="A28" s="58">
        <v>2</v>
      </c>
      <c r="B28" s="121" t="s">
        <v>931</v>
      </c>
      <c r="C28" s="122" t="s">
        <v>932</v>
      </c>
      <c r="D28" s="123" t="s">
        <v>933</v>
      </c>
      <c r="E28" s="124" t="s">
        <v>336</v>
      </c>
      <c r="F28" s="124" t="s">
        <v>35</v>
      </c>
      <c r="G28" s="124"/>
      <c r="H28" s="80">
        <v>9.16</v>
      </c>
      <c r="I28" s="80"/>
      <c r="J28" s="9" t="str">
        <f t="shared" si="2"/>
        <v>I JA</v>
      </c>
      <c r="K28" s="125" t="s">
        <v>36</v>
      </c>
    </row>
    <row r="29" spans="1:11" ht="18" customHeight="1">
      <c r="A29" s="58">
        <v>3</v>
      </c>
      <c r="B29" s="121" t="s">
        <v>713</v>
      </c>
      <c r="C29" s="122" t="s">
        <v>164</v>
      </c>
      <c r="D29" s="123" t="s">
        <v>714</v>
      </c>
      <c r="E29" s="124" t="s">
        <v>710</v>
      </c>
      <c r="F29" s="124" t="s">
        <v>709</v>
      </c>
      <c r="G29" s="124"/>
      <c r="H29" s="80">
        <v>10.18</v>
      </c>
      <c r="I29" s="80"/>
      <c r="J29" s="9" t="str">
        <f t="shared" si="2"/>
        <v>III JA</v>
      </c>
      <c r="K29" s="125" t="s">
        <v>767</v>
      </c>
    </row>
    <row r="30" spans="1:11" ht="18" customHeight="1">
      <c r="A30" s="58">
        <v>4</v>
      </c>
      <c r="B30" s="121" t="s">
        <v>62</v>
      </c>
      <c r="C30" s="122" t="s">
        <v>272</v>
      </c>
      <c r="D30" s="123">
        <v>39369</v>
      </c>
      <c r="E30" s="124" t="s">
        <v>96</v>
      </c>
      <c r="F30" s="124" t="s">
        <v>97</v>
      </c>
      <c r="G30" s="124"/>
      <c r="H30" s="80">
        <v>9.99</v>
      </c>
      <c r="I30" s="80"/>
      <c r="J30" s="9" t="str">
        <f t="shared" si="2"/>
        <v>II JA</v>
      </c>
      <c r="K30" s="125" t="s">
        <v>271</v>
      </c>
    </row>
    <row r="31" spans="1:11" ht="18" customHeight="1">
      <c r="A31" s="58">
        <v>5</v>
      </c>
      <c r="B31" s="121" t="s">
        <v>938</v>
      </c>
      <c r="C31" s="122" t="s">
        <v>1071</v>
      </c>
      <c r="D31" s="123">
        <v>39371</v>
      </c>
      <c r="E31" s="124" t="s">
        <v>992</v>
      </c>
      <c r="F31" s="124" t="s">
        <v>993</v>
      </c>
      <c r="G31" s="124"/>
      <c r="H31" s="80">
        <v>9.11</v>
      </c>
      <c r="I31" s="80"/>
      <c r="J31" s="9" t="str">
        <f t="shared" si="2"/>
        <v>I JA</v>
      </c>
      <c r="K31" s="125" t="s">
        <v>1072</v>
      </c>
    </row>
    <row r="32" spans="1:11" ht="18" customHeight="1">
      <c r="A32" s="58">
        <v>6</v>
      </c>
      <c r="B32" s="121" t="s">
        <v>105</v>
      </c>
      <c r="C32" s="122" t="s">
        <v>317</v>
      </c>
      <c r="D32" s="123">
        <v>39402</v>
      </c>
      <c r="E32" s="124" t="s">
        <v>50</v>
      </c>
      <c r="F32" s="124" t="s">
        <v>51</v>
      </c>
      <c r="G32" s="124" t="s">
        <v>315</v>
      </c>
      <c r="H32" s="80">
        <v>9.07</v>
      </c>
      <c r="I32" s="80"/>
      <c r="J32" s="9" t="str">
        <f t="shared" si="2"/>
        <v>I JA</v>
      </c>
      <c r="K32" s="125" t="s">
        <v>316</v>
      </c>
    </row>
    <row r="33" spans="1:11" ht="18" customHeight="1">
      <c r="A33" s="58">
        <v>7</v>
      </c>
      <c r="B33" s="121" t="s">
        <v>77</v>
      </c>
      <c r="C33" s="122" t="s">
        <v>332</v>
      </c>
      <c r="D33" s="123" t="s">
        <v>927</v>
      </c>
      <c r="E33" s="124" t="s">
        <v>336</v>
      </c>
      <c r="F33" s="124" t="s">
        <v>35</v>
      </c>
      <c r="G33" s="124"/>
      <c r="H33" s="80">
        <v>8.96</v>
      </c>
      <c r="I33" s="80"/>
      <c r="J33" s="9" t="str">
        <f t="shared" si="2"/>
        <v>III A</v>
      </c>
      <c r="K33" s="125" t="s">
        <v>36</v>
      </c>
    </row>
    <row r="34" spans="1:11" ht="18" customHeight="1">
      <c r="A34" s="58">
        <v>8</v>
      </c>
      <c r="B34" s="121" t="s">
        <v>173</v>
      </c>
      <c r="C34" s="122" t="s">
        <v>711</v>
      </c>
      <c r="D34" s="123" t="s">
        <v>712</v>
      </c>
      <c r="E34" s="124" t="s">
        <v>710</v>
      </c>
      <c r="F34" s="124" t="s">
        <v>709</v>
      </c>
      <c r="G34" s="124"/>
      <c r="H34" s="80">
        <v>9.61</v>
      </c>
      <c r="I34" s="80"/>
      <c r="J34" s="9" t="str">
        <f t="shared" si="2"/>
        <v>I JA</v>
      </c>
      <c r="K34" s="125" t="s">
        <v>767</v>
      </c>
    </row>
    <row r="35" spans="1:11" ht="18" customHeight="1">
      <c r="A35" s="132"/>
      <c r="B35" s="133"/>
      <c r="C35" s="134"/>
      <c r="D35" s="135"/>
      <c r="E35" s="136"/>
      <c r="F35" s="136"/>
      <c r="G35" s="136"/>
      <c r="H35" s="137"/>
      <c r="I35" s="137"/>
      <c r="J35" s="132"/>
      <c r="K35" s="138"/>
    </row>
    <row r="36" spans="1:11" ht="18" customHeight="1">
      <c r="A36" s="132"/>
      <c r="B36" s="133"/>
      <c r="C36" s="134"/>
      <c r="D36" s="135"/>
      <c r="E36" s="136"/>
      <c r="F36" s="136"/>
      <c r="G36" s="136"/>
      <c r="H36" s="137"/>
      <c r="I36" s="137"/>
      <c r="J36" s="132"/>
      <c r="K36" s="138"/>
    </row>
    <row r="37" spans="1:12" s="1" customFormat="1" ht="15.75">
      <c r="A37" s="1" t="s">
        <v>409</v>
      </c>
      <c r="C37" s="5"/>
      <c r="D37" s="6"/>
      <c r="E37" s="6"/>
      <c r="F37" s="6"/>
      <c r="G37" s="7"/>
      <c r="H37" s="8"/>
      <c r="L37" s="7"/>
    </row>
    <row r="38" spans="1:12" s="1" customFormat="1" ht="15.75">
      <c r="A38" s="1" t="s">
        <v>410</v>
      </c>
      <c r="C38" s="5"/>
      <c r="D38" s="6"/>
      <c r="E38" s="6"/>
      <c r="F38" s="7"/>
      <c r="G38" s="7"/>
      <c r="H38" s="8"/>
      <c r="I38" s="8"/>
      <c r="J38" s="8"/>
      <c r="K38" s="11"/>
      <c r="L38" s="7"/>
    </row>
    <row r="39" spans="1:12" s="4" customFormat="1" ht="12" customHeight="1">
      <c r="A39" s="15"/>
      <c r="B39" s="15"/>
      <c r="C39" s="23"/>
      <c r="D39" s="24"/>
      <c r="E39" s="25"/>
      <c r="F39" s="25"/>
      <c r="G39" s="25"/>
      <c r="H39" s="22"/>
      <c r="I39" s="22"/>
      <c r="J39" s="22"/>
      <c r="K39" s="77"/>
      <c r="L39" s="113"/>
    </row>
    <row r="40" spans="2:12" s="12" customFormat="1" ht="15.75">
      <c r="B40" s="1" t="s">
        <v>2</v>
      </c>
      <c r="C40" s="1"/>
      <c r="D40" s="24"/>
      <c r="E40" s="78"/>
      <c r="F40" s="78"/>
      <c r="G40" s="17"/>
      <c r="H40" s="22"/>
      <c r="I40" s="22"/>
      <c r="J40" s="22"/>
      <c r="K40" s="4"/>
      <c r="L40" s="29"/>
    </row>
    <row r="41" spans="2:6" ht="16.5" thickBot="1">
      <c r="B41" s="23">
        <v>4</v>
      </c>
      <c r="C41" s="1" t="s">
        <v>1087</v>
      </c>
      <c r="D41" s="24"/>
      <c r="E41" s="78"/>
      <c r="F41" s="78"/>
    </row>
    <row r="42" spans="1:12" s="52" customFormat="1" ht="18" customHeight="1" thickBot="1">
      <c r="A42" s="79" t="s">
        <v>186</v>
      </c>
      <c r="B42" s="53" t="s">
        <v>3</v>
      </c>
      <c r="C42" s="54" t="s">
        <v>4</v>
      </c>
      <c r="D42" s="55" t="s">
        <v>5</v>
      </c>
      <c r="E42" s="56" t="s">
        <v>6</v>
      </c>
      <c r="F42" s="56" t="s">
        <v>7</v>
      </c>
      <c r="G42" s="56" t="s">
        <v>8</v>
      </c>
      <c r="H42" s="55" t="s">
        <v>9</v>
      </c>
      <c r="I42" s="55" t="s">
        <v>10</v>
      </c>
      <c r="J42" s="65" t="s">
        <v>11</v>
      </c>
      <c r="K42" s="63" t="s">
        <v>12</v>
      </c>
      <c r="L42" s="119"/>
    </row>
    <row r="43" spans="1:11" ht="18" customHeight="1">
      <c r="A43" s="58">
        <v>1</v>
      </c>
      <c r="B43" s="121" t="s">
        <v>242</v>
      </c>
      <c r="C43" s="122" t="s">
        <v>391</v>
      </c>
      <c r="D43" s="123">
        <v>39430</v>
      </c>
      <c r="E43" s="124" t="s">
        <v>76</v>
      </c>
      <c r="F43" s="124" t="s">
        <v>689</v>
      </c>
      <c r="G43" s="124"/>
      <c r="H43" s="80">
        <v>9.01</v>
      </c>
      <c r="I43" s="80"/>
      <c r="J43" s="9" t="str">
        <f aca="true" t="shared" si="3" ref="J43:J50">IF(ISBLANK(H43),"",IF(H43&lt;=8.44,"II A",IF(H43&lt;=9.04,"III A",IF(H43&lt;=9.64,"I JA",IF(H43&lt;=10.04,"II JA",IF(H43&lt;=10.34,"III JA"))))))</f>
        <v>III A</v>
      </c>
      <c r="K43" s="125" t="s">
        <v>102</v>
      </c>
    </row>
    <row r="44" spans="1:11" ht="18" customHeight="1">
      <c r="A44" s="58">
        <v>2</v>
      </c>
      <c r="B44" s="121" t="s">
        <v>201</v>
      </c>
      <c r="C44" s="122" t="s">
        <v>646</v>
      </c>
      <c r="D44" s="123">
        <v>39434</v>
      </c>
      <c r="E44" s="124" t="s">
        <v>602</v>
      </c>
      <c r="F44" s="124" t="s">
        <v>603</v>
      </c>
      <c r="G44" s="124"/>
      <c r="H44" s="80">
        <v>8.73</v>
      </c>
      <c r="I44" s="80"/>
      <c r="J44" s="9" t="str">
        <f t="shared" si="3"/>
        <v>III A</v>
      </c>
      <c r="K44" s="125" t="s">
        <v>645</v>
      </c>
    </row>
    <row r="45" spans="1:11" ht="18" customHeight="1">
      <c r="A45" s="58">
        <v>3</v>
      </c>
      <c r="B45" s="121" t="s">
        <v>27</v>
      </c>
      <c r="C45" s="122" t="s">
        <v>307</v>
      </c>
      <c r="D45" s="123" t="s">
        <v>308</v>
      </c>
      <c r="E45" s="124" t="s">
        <v>309</v>
      </c>
      <c r="F45" s="124" t="s">
        <v>33</v>
      </c>
      <c r="G45" s="124" t="s">
        <v>778</v>
      </c>
      <c r="H45" s="80">
        <v>9.08</v>
      </c>
      <c r="I45" s="80"/>
      <c r="J45" s="9" t="str">
        <f t="shared" si="3"/>
        <v>I JA</v>
      </c>
      <c r="K45" s="125" t="s">
        <v>304</v>
      </c>
    </row>
    <row r="46" spans="1:11" ht="18" customHeight="1">
      <c r="A46" s="58">
        <v>4</v>
      </c>
      <c r="B46" s="121" t="s">
        <v>194</v>
      </c>
      <c r="C46" s="122" t="s">
        <v>719</v>
      </c>
      <c r="D46" s="123" t="s">
        <v>720</v>
      </c>
      <c r="E46" s="124" t="s">
        <v>710</v>
      </c>
      <c r="F46" s="124" t="s">
        <v>709</v>
      </c>
      <c r="G46" s="124"/>
      <c r="H46" s="80">
        <v>9.33</v>
      </c>
      <c r="I46" s="80"/>
      <c r="J46" s="9" t="str">
        <f t="shared" si="3"/>
        <v>I JA</v>
      </c>
      <c r="K46" s="125" t="s">
        <v>721</v>
      </c>
    </row>
    <row r="47" spans="1:11" ht="18" customHeight="1">
      <c r="A47" s="58">
        <v>5</v>
      </c>
      <c r="B47" s="121" t="s">
        <v>1048</v>
      </c>
      <c r="C47" s="122" t="s">
        <v>1049</v>
      </c>
      <c r="D47" s="123" t="s">
        <v>1050</v>
      </c>
      <c r="E47" s="124" t="s">
        <v>992</v>
      </c>
      <c r="F47" s="124" t="s">
        <v>993</v>
      </c>
      <c r="G47" s="124"/>
      <c r="H47" s="80">
        <v>9.34</v>
      </c>
      <c r="I47" s="80"/>
      <c r="J47" s="9" t="str">
        <f t="shared" si="3"/>
        <v>I JA</v>
      </c>
      <c r="K47" s="125" t="s">
        <v>1051</v>
      </c>
    </row>
    <row r="48" spans="1:11" ht="18" customHeight="1">
      <c r="A48" s="58">
        <v>6</v>
      </c>
      <c r="B48" s="121" t="s">
        <v>880</v>
      </c>
      <c r="C48" s="122" t="s">
        <v>881</v>
      </c>
      <c r="D48" s="123" t="s">
        <v>882</v>
      </c>
      <c r="E48" s="124" t="s">
        <v>801</v>
      </c>
      <c r="F48" s="124" t="s">
        <v>802</v>
      </c>
      <c r="G48" s="124"/>
      <c r="H48" s="80">
        <v>10.87</v>
      </c>
      <c r="I48" s="80"/>
      <c r="J48" s="9" t="b">
        <f t="shared" si="3"/>
        <v>0</v>
      </c>
      <c r="K48" s="125" t="s">
        <v>883</v>
      </c>
    </row>
    <row r="49" spans="1:11" ht="18" customHeight="1">
      <c r="A49" s="58">
        <v>7</v>
      </c>
      <c r="B49" s="121" t="s">
        <v>68</v>
      </c>
      <c r="C49" s="122" t="s">
        <v>392</v>
      </c>
      <c r="D49" s="123">
        <v>39629</v>
      </c>
      <c r="E49" s="124" t="s">
        <v>76</v>
      </c>
      <c r="F49" s="124" t="s">
        <v>689</v>
      </c>
      <c r="G49" s="124"/>
      <c r="H49" s="80">
        <v>9.92</v>
      </c>
      <c r="I49" s="80"/>
      <c r="J49" s="9" t="str">
        <f t="shared" si="3"/>
        <v>II JA</v>
      </c>
      <c r="K49" s="125" t="s">
        <v>102</v>
      </c>
    </row>
    <row r="50" spans="1:11" ht="18" customHeight="1">
      <c r="A50" s="58">
        <v>8</v>
      </c>
      <c r="B50" s="121" t="s">
        <v>1055</v>
      </c>
      <c r="C50" s="122" t="s">
        <v>1056</v>
      </c>
      <c r="D50" s="123" t="s">
        <v>1057</v>
      </c>
      <c r="E50" s="124" t="s">
        <v>992</v>
      </c>
      <c r="F50" s="124" t="s">
        <v>993</v>
      </c>
      <c r="G50" s="124"/>
      <c r="H50" s="80">
        <v>9.26</v>
      </c>
      <c r="I50" s="80"/>
      <c r="J50" s="9" t="str">
        <f t="shared" si="3"/>
        <v>I JA</v>
      </c>
      <c r="K50" s="125" t="s">
        <v>1051</v>
      </c>
    </row>
    <row r="51" spans="2:6" ht="16.5" thickBot="1">
      <c r="B51" s="23">
        <v>5</v>
      </c>
      <c r="C51" s="1" t="s">
        <v>1087</v>
      </c>
      <c r="D51" s="24"/>
      <c r="E51" s="78"/>
      <c r="F51" s="78"/>
    </row>
    <row r="52" spans="1:12" s="52" customFormat="1" ht="18" customHeight="1" thickBot="1">
      <c r="A52" s="79" t="s">
        <v>186</v>
      </c>
      <c r="B52" s="53" t="s">
        <v>3</v>
      </c>
      <c r="C52" s="54" t="s">
        <v>4</v>
      </c>
      <c r="D52" s="55" t="s">
        <v>5</v>
      </c>
      <c r="E52" s="56" t="s">
        <v>6</v>
      </c>
      <c r="F52" s="56" t="s">
        <v>7</v>
      </c>
      <c r="G52" s="56" t="s">
        <v>8</v>
      </c>
      <c r="H52" s="55" t="s">
        <v>9</v>
      </c>
      <c r="I52" s="55" t="s">
        <v>10</v>
      </c>
      <c r="J52" s="65" t="s">
        <v>11</v>
      </c>
      <c r="K52" s="63" t="s">
        <v>12</v>
      </c>
      <c r="L52" s="119"/>
    </row>
    <row r="53" spans="1:11" ht="18" customHeight="1">
      <c r="A53" s="58">
        <v>1</v>
      </c>
      <c r="B53" s="121" t="s">
        <v>913</v>
      </c>
      <c r="C53" s="122" t="s">
        <v>1010</v>
      </c>
      <c r="D53" s="123">
        <v>39307</v>
      </c>
      <c r="E53" s="124" t="s">
        <v>992</v>
      </c>
      <c r="F53" s="124" t="s">
        <v>993</v>
      </c>
      <c r="G53" s="124"/>
      <c r="H53" s="80">
        <v>9.3</v>
      </c>
      <c r="I53" s="80"/>
      <c r="J53" s="9" t="str">
        <f aca="true" t="shared" si="4" ref="J53:J60">IF(ISBLANK(H53),"",IF(H53&lt;=8.44,"II A",IF(H53&lt;=9.04,"III A",IF(H53&lt;=9.64,"I JA",IF(H53&lt;=10.04,"II JA",IF(H53&lt;=10.34,"III JA"))))))</f>
        <v>I JA</v>
      </c>
      <c r="K53" s="125" t="s">
        <v>1009</v>
      </c>
    </row>
    <row r="54" spans="1:11" ht="18" customHeight="1">
      <c r="A54" s="58">
        <v>2</v>
      </c>
      <c r="B54" s="121" t="s">
        <v>887</v>
      </c>
      <c r="C54" s="122" t="s">
        <v>888</v>
      </c>
      <c r="D54" s="123" t="s">
        <v>889</v>
      </c>
      <c r="E54" s="124" t="s">
        <v>801</v>
      </c>
      <c r="F54" s="124" t="s">
        <v>802</v>
      </c>
      <c r="G54" s="124"/>
      <c r="H54" s="80">
        <v>10.2</v>
      </c>
      <c r="I54" s="80"/>
      <c r="J54" s="9" t="str">
        <f t="shared" si="4"/>
        <v>III JA</v>
      </c>
      <c r="K54" s="125" t="s">
        <v>883</v>
      </c>
    </row>
    <row r="55" spans="1:11" ht="18" customHeight="1">
      <c r="A55" s="58">
        <v>3</v>
      </c>
      <c r="B55" s="121" t="s">
        <v>565</v>
      </c>
      <c r="C55" s="122" t="s">
        <v>566</v>
      </c>
      <c r="D55" s="123">
        <v>39739</v>
      </c>
      <c r="E55" s="124" t="s">
        <v>579</v>
      </c>
      <c r="F55" s="124" t="s">
        <v>508</v>
      </c>
      <c r="G55" s="124"/>
      <c r="H55" s="80">
        <v>9.62</v>
      </c>
      <c r="I55" s="80"/>
      <c r="J55" s="9" t="str">
        <f t="shared" si="4"/>
        <v>I JA</v>
      </c>
      <c r="K55" s="125" t="s">
        <v>563</v>
      </c>
    </row>
    <row r="56" spans="1:11" ht="18" customHeight="1">
      <c r="A56" s="58">
        <v>4</v>
      </c>
      <c r="B56" s="121" t="s">
        <v>1038</v>
      </c>
      <c r="C56" s="122" t="s">
        <v>1039</v>
      </c>
      <c r="D56" s="123" t="s">
        <v>1040</v>
      </c>
      <c r="E56" s="124" t="s">
        <v>992</v>
      </c>
      <c r="F56" s="124" t="s">
        <v>993</v>
      </c>
      <c r="G56" s="124"/>
      <c r="H56" s="80">
        <v>10.25</v>
      </c>
      <c r="I56" s="80"/>
      <c r="J56" s="9" t="str">
        <f t="shared" si="4"/>
        <v>III JA</v>
      </c>
      <c r="K56" s="130" t="s">
        <v>1082</v>
      </c>
    </row>
    <row r="57" spans="1:11" ht="18" customHeight="1">
      <c r="A57" s="58">
        <v>5</v>
      </c>
      <c r="B57" s="121" t="s">
        <v>480</v>
      </c>
      <c r="C57" s="122" t="s">
        <v>481</v>
      </c>
      <c r="D57" s="123" t="s">
        <v>482</v>
      </c>
      <c r="E57" s="124" t="s">
        <v>382</v>
      </c>
      <c r="F57" s="124" t="s">
        <v>129</v>
      </c>
      <c r="G57" s="124" t="s">
        <v>29</v>
      </c>
      <c r="H57" s="111">
        <v>9.96</v>
      </c>
      <c r="I57" s="111"/>
      <c r="J57" s="9" t="str">
        <f t="shared" si="4"/>
        <v>II JA</v>
      </c>
      <c r="K57" s="125" t="s">
        <v>123</v>
      </c>
    </row>
    <row r="58" spans="1:11" ht="18" customHeight="1">
      <c r="A58" s="58">
        <v>6</v>
      </c>
      <c r="B58" s="121" t="s">
        <v>252</v>
      </c>
      <c r="C58" s="122" t="s">
        <v>809</v>
      </c>
      <c r="D58" s="123" t="s">
        <v>810</v>
      </c>
      <c r="E58" s="124" t="s">
        <v>801</v>
      </c>
      <c r="F58" s="124" t="s">
        <v>802</v>
      </c>
      <c r="G58" s="124"/>
      <c r="H58" s="80">
        <v>10.21</v>
      </c>
      <c r="I58" s="80"/>
      <c r="J58" s="9" t="str">
        <f t="shared" si="4"/>
        <v>III JA</v>
      </c>
      <c r="K58" s="125" t="s">
        <v>811</v>
      </c>
    </row>
    <row r="59" spans="1:11" ht="18" customHeight="1">
      <c r="A59" s="58">
        <v>7</v>
      </c>
      <c r="B59" s="121" t="s">
        <v>458</v>
      </c>
      <c r="C59" s="122" t="s">
        <v>209</v>
      </c>
      <c r="D59" s="123" t="s">
        <v>200</v>
      </c>
      <c r="E59" s="124" t="s">
        <v>21</v>
      </c>
      <c r="F59" s="124" t="s">
        <v>22</v>
      </c>
      <c r="G59" s="124"/>
      <c r="H59" s="111" t="s">
        <v>1107</v>
      </c>
      <c r="I59" s="111"/>
      <c r="J59" s="9" t="b">
        <f t="shared" si="4"/>
        <v>0</v>
      </c>
      <c r="K59" s="125" t="s">
        <v>23</v>
      </c>
    </row>
    <row r="60" spans="1:11" ht="18" customHeight="1">
      <c r="A60" s="58">
        <v>8</v>
      </c>
      <c r="B60" s="121" t="s">
        <v>180</v>
      </c>
      <c r="C60" s="122" t="s">
        <v>187</v>
      </c>
      <c r="D60" s="123" t="s">
        <v>188</v>
      </c>
      <c r="E60" s="124" t="s">
        <v>121</v>
      </c>
      <c r="F60" s="124" t="s">
        <v>125</v>
      </c>
      <c r="G60" s="124"/>
      <c r="H60" s="111">
        <v>10.96</v>
      </c>
      <c r="I60" s="111"/>
      <c r="J60" s="9" t="b">
        <f t="shared" si="4"/>
        <v>0</v>
      </c>
      <c r="K60" s="125" t="s">
        <v>127</v>
      </c>
    </row>
    <row r="61" spans="2:6" ht="16.5" thickBot="1">
      <c r="B61" s="23">
        <v>6</v>
      </c>
      <c r="C61" s="1" t="s">
        <v>1087</v>
      </c>
      <c r="D61" s="24"/>
      <c r="E61" s="78"/>
      <c r="F61" s="78"/>
    </row>
    <row r="62" spans="1:12" s="52" customFormat="1" ht="18" customHeight="1" thickBot="1">
      <c r="A62" s="79" t="s">
        <v>186</v>
      </c>
      <c r="B62" s="53" t="s">
        <v>3</v>
      </c>
      <c r="C62" s="54" t="s">
        <v>4</v>
      </c>
      <c r="D62" s="55" t="s">
        <v>5</v>
      </c>
      <c r="E62" s="56" t="s">
        <v>6</v>
      </c>
      <c r="F62" s="56" t="s">
        <v>7</v>
      </c>
      <c r="G62" s="56" t="s">
        <v>8</v>
      </c>
      <c r="H62" s="55" t="s">
        <v>9</v>
      </c>
      <c r="I62" s="55" t="s">
        <v>10</v>
      </c>
      <c r="J62" s="65" t="s">
        <v>11</v>
      </c>
      <c r="K62" s="63" t="s">
        <v>12</v>
      </c>
      <c r="L62" s="119"/>
    </row>
    <row r="63" spans="1:11" ht="18" customHeight="1">
      <c r="A63" s="58">
        <v>1</v>
      </c>
      <c r="B63" s="121"/>
      <c r="C63" s="122"/>
      <c r="D63" s="123"/>
      <c r="E63" s="124"/>
      <c r="F63" s="124"/>
      <c r="G63" s="124"/>
      <c r="H63" s="80"/>
      <c r="I63" s="80"/>
      <c r="J63" s="9"/>
      <c r="K63" s="125"/>
    </row>
    <row r="64" spans="1:11" ht="18" customHeight="1">
      <c r="A64" s="58">
        <v>2</v>
      </c>
      <c r="B64" s="121" t="s">
        <v>63</v>
      </c>
      <c r="C64" s="122" t="s">
        <v>722</v>
      </c>
      <c r="D64" s="123" t="s">
        <v>199</v>
      </c>
      <c r="E64" s="124" t="s">
        <v>710</v>
      </c>
      <c r="F64" s="124" t="s">
        <v>709</v>
      </c>
      <c r="G64" s="124"/>
      <c r="H64" s="80">
        <v>9.32</v>
      </c>
      <c r="I64" s="80"/>
      <c r="J64" s="9" t="str">
        <f aca="true" t="shared" si="5" ref="J64:J70">IF(ISBLANK(H64),"",IF(H64&lt;=8.44,"II A",IF(H64&lt;=9.04,"III A",IF(H64&lt;=9.64,"I JA",IF(H64&lt;=10.04,"II JA",IF(H64&lt;=10.34,"III JA"))))))</f>
        <v>I JA</v>
      </c>
      <c r="K64" s="125" t="s">
        <v>721</v>
      </c>
    </row>
    <row r="65" spans="1:11" ht="18" customHeight="1">
      <c r="A65" s="58">
        <v>3</v>
      </c>
      <c r="B65" s="121" t="s">
        <v>812</v>
      </c>
      <c r="C65" s="122" t="s">
        <v>813</v>
      </c>
      <c r="D65" s="123" t="s">
        <v>814</v>
      </c>
      <c r="E65" s="124" t="s">
        <v>801</v>
      </c>
      <c r="F65" s="124" t="s">
        <v>802</v>
      </c>
      <c r="G65" s="124"/>
      <c r="H65" s="80">
        <v>10.8</v>
      </c>
      <c r="I65" s="80"/>
      <c r="J65" s="9" t="b">
        <f t="shared" si="5"/>
        <v>0</v>
      </c>
      <c r="K65" s="125" t="s">
        <v>811</v>
      </c>
    </row>
    <row r="66" spans="1:11" ht="18" customHeight="1">
      <c r="A66" s="58">
        <v>4</v>
      </c>
      <c r="B66" s="121" t="s">
        <v>637</v>
      </c>
      <c r="C66" s="122" t="s">
        <v>638</v>
      </c>
      <c r="D66" s="123">
        <v>40003</v>
      </c>
      <c r="E66" s="124" t="s">
        <v>602</v>
      </c>
      <c r="F66" s="124" t="s">
        <v>603</v>
      </c>
      <c r="G66" s="124"/>
      <c r="H66" s="80">
        <v>9.38</v>
      </c>
      <c r="I66" s="80"/>
      <c r="J66" s="9" t="str">
        <f t="shared" si="5"/>
        <v>I JA</v>
      </c>
      <c r="K66" s="125" t="s">
        <v>635</v>
      </c>
    </row>
    <row r="67" spans="1:11" ht="18" customHeight="1">
      <c r="A67" s="58">
        <v>5</v>
      </c>
      <c r="B67" s="121" t="s">
        <v>122</v>
      </c>
      <c r="C67" s="122" t="s">
        <v>796</v>
      </c>
      <c r="D67" s="123">
        <v>40036</v>
      </c>
      <c r="E67" s="124" t="s">
        <v>313</v>
      </c>
      <c r="F67" s="124" t="s">
        <v>34</v>
      </c>
      <c r="G67" s="124"/>
      <c r="H67" s="80">
        <v>10.6</v>
      </c>
      <c r="I67" s="80"/>
      <c r="J67" s="9" t="b">
        <f t="shared" si="5"/>
        <v>0</v>
      </c>
      <c r="K67" s="125" t="s">
        <v>88</v>
      </c>
    </row>
    <row r="68" spans="1:11" ht="18" customHeight="1">
      <c r="A68" s="58">
        <v>6</v>
      </c>
      <c r="B68" s="121" t="s">
        <v>586</v>
      </c>
      <c r="C68" s="122" t="s">
        <v>536</v>
      </c>
      <c r="D68" s="123">
        <v>40065</v>
      </c>
      <c r="E68" s="124" t="s">
        <v>579</v>
      </c>
      <c r="F68" s="124"/>
      <c r="G68" s="124"/>
      <c r="H68" s="80">
        <v>10.54</v>
      </c>
      <c r="I68" s="80"/>
      <c r="J68" s="9" t="b">
        <f t="shared" si="5"/>
        <v>0</v>
      </c>
      <c r="K68" s="125" t="s">
        <v>537</v>
      </c>
    </row>
    <row r="69" spans="1:11" ht="18" customHeight="1">
      <c r="A69" s="58">
        <v>7</v>
      </c>
      <c r="B69" s="121" t="s">
        <v>173</v>
      </c>
      <c r="C69" s="122" t="s">
        <v>697</v>
      </c>
      <c r="D69" s="123">
        <v>40085</v>
      </c>
      <c r="E69" s="124" t="s">
        <v>76</v>
      </c>
      <c r="F69" s="124" t="s">
        <v>689</v>
      </c>
      <c r="G69" s="124"/>
      <c r="H69" s="80" t="s">
        <v>1117</v>
      </c>
      <c r="I69" s="80"/>
      <c r="J69" s="9" t="b">
        <f t="shared" si="5"/>
        <v>0</v>
      </c>
      <c r="K69" s="125" t="s">
        <v>102</v>
      </c>
    </row>
    <row r="70" spans="1:11" ht="18" customHeight="1">
      <c r="A70" s="58">
        <v>8</v>
      </c>
      <c r="B70" s="121" t="s">
        <v>86</v>
      </c>
      <c r="C70" s="122" t="s">
        <v>654</v>
      </c>
      <c r="D70" s="123">
        <v>40155</v>
      </c>
      <c r="E70" s="124" t="s">
        <v>602</v>
      </c>
      <c r="F70" s="124" t="s">
        <v>603</v>
      </c>
      <c r="G70" s="124"/>
      <c r="H70" s="80">
        <v>9.9</v>
      </c>
      <c r="I70" s="80"/>
      <c r="J70" s="9" t="str">
        <f t="shared" si="5"/>
        <v>II JA</v>
      </c>
      <c r="K70" s="125" t="s">
        <v>655</v>
      </c>
    </row>
    <row r="71" spans="1:11" ht="18" customHeight="1">
      <c r="A71" s="132"/>
      <c r="B71" s="133"/>
      <c r="C71" s="134"/>
      <c r="D71" s="135"/>
      <c r="E71" s="136"/>
      <c r="F71" s="136"/>
      <c r="G71" s="136"/>
      <c r="H71" s="137"/>
      <c r="I71" s="137"/>
      <c r="J71" s="132"/>
      <c r="K71" s="138"/>
    </row>
    <row r="72" spans="1:11" ht="18" customHeight="1">
      <c r="A72" s="132"/>
      <c r="B72" s="133"/>
      <c r="C72" s="134"/>
      <c r="D72" s="135"/>
      <c r="E72" s="136"/>
      <c r="F72" s="136"/>
      <c r="G72" s="136"/>
      <c r="H72" s="137"/>
      <c r="I72" s="137"/>
      <c r="J72" s="132"/>
      <c r="K72" s="138"/>
    </row>
    <row r="73" spans="1:12" s="1" customFormat="1" ht="15.75">
      <c r="A73" s="1" t="s">
        <v>409</v>
      </c>
      <c r="C73" s="5"/>
      <c r="D73" s="6"/>
      <c r="E73" s="6"/>
      <c r="F73" s="6"/>
      <c r="G73" s="7"/>
      <c r="H73" s="8"/>
      <c r="L73" s="7"/>
    </row>
    <row r="74" spans="1:12" s="1" customFormat="1" ht="15.75">
      <c r="A74" s="1" t="s">
        <v>410</v>
      </c>
      <c r="C74" s="5"/>
      <c r="D74" s="6"/>
      <c r="E74" s="6"/>
      <c r="F74" s="7"/>
      <c r="G74" s="7"/>
      <c r="H74" s="8"/>
      <c r="I74" s="8"/>
      <c r="J74" s="8"/>
      <c r="K74" s="11"/>
      <c r="L74" s="7"/>
    </row>
    <row r="75" spans="1:12" s="4" customFormat="1" ht="12" customHeight="1">
      <c r="A75" s="15"/>
      <c r="B75" s="15"/>
      <c r="C75" s="23"/>
      <c r="D75" s="24"/>
      <c r="E75" s="25"/>
      <c r="F75" s="25"/>
      <c r="G75" s="25"/>
      <c r="H75" s="22"/>
      <c r="I75" s="22"/>
      <c r="J75" s="22"/>
      <c r="K75" s="77"/>
      <c r="L75" s="113"/>
    </row>
    <row r="76" spans="2:12" s="12" customFormat="1" ht="15.75">
      <c r="B76" s="1" t="s">
        <v>2</v>
      </c>
      <c r="C76" s="1"/>
      <c r="D76" s="24"/>
      <c r="E76" s="78"/>
      <c r="F76" s="78"/>
      <c r="G76" s="17"/>
      <c r="H76" s="22"/>
      <c r="I76" s="22"/>
      <c r="J76" s="22"/>
      <c r="K76" s="4"/>
      <c r="L76" s="29"/>
    </row>
    <row r="77" spans="2:6" ht="16.5" thickBot="1">
      <c r="B77" s="23">
        <v>7</v>
      </c>
      <c r="C77" s="1" t="s">
        <v>1087</v>
      </c>
      <c r="D77" s="24"/>
      <c r="E77" s="78"/>
      <c r="F77" s="78"/>
    </row>
    <row r="78" spans="1:12" s="52" customFormat="1" ht="18" customHeight="1" thickBot="1">
      <c r="A78" s="79" t="s">
        <v>186</v>
      </c>
      <c r="B78" s="53" t="s">
        <v>3</v>
      </c>
      <c r="C78" s="54" t="s">
        <v>4</v>
      </c>
      <c r="D78" s="55" t="s">
        <v>5</v>
      </c>
      <c r="E78" s="56" t="s">
        <v>6</v>
      </c>
      <c r="F78" s="56" t="s">
        <v>7</v>
      </c>
      <c r="G78" s="56" t="s">
        <v>8</v>
      </c>
      <c r="H78" s="55" t="s">
        <v>9</v>
      </c>
      <c r="I78" s="55" t="s">
        <v>10</v>
      </c>
      <c r="J78" s="65" t="s">
        <v>11</v>
      </c>
      <c r="K78" s="63" t="s">
        <v>12</v>
      </c>
      <c r="L78" s="119"/>
    </row>
    <row r="79" spans="1:11" ht="18" customHeight="1">
      <c r="A79" s="58">
        <v>1</v>
      </c>
      <c r="B79" s="121"/>
      <c r="C79" s="122"/>
      <c r="D79" s="123"/>
      <c r="E79" s="124"/>
      <c r="F79" s="124"/>
      <c r="G79" s="124"/>
      <c r="H79" s="80"/>
      <c r="I79" s="80"/>
      <c r="J79" s="9"/>
      <c r="K79" s="125"/>
    </row>
    <row r="80" spans="1:11" ht="18" customHeight="1">
      <c r="A80" s="58">
        <v>2</v>
      </c>
      <c r="B80" s="121" t="s">
        <v>31</v>
      </c>
      <c r="C80" s="122" t="s">
        <v>686</v>
      </c>
      <c r="D80" s="123" t="s">
        <v>251</v>
      </c>
      <c r="E80" s="124" t="s">
        <v>84</v>
      </c>
      <c r="F80" s="124" t="s">
        <v>687</v>
      </c>
      <c r="G80" s="124"/>
      <c r="H80" s="80">
        <v>10.12</v>
      </c>
      <c r="I80" s="80"/>
      <c r="J80" s="9" t="str">
        <f aca="true" t="shared" si="6" ref="J80:J86">IF(ISBLANK(H80),"",IF(H80&lt;=8.44,"II A",IF(H80&lt;=9.04,"III A",IF(H80&lt;=9.64,"I JA",IF(H80&lt;=10.04,"II JA",IF(H80&lt;=10.34,"III JA"))))))</f>
        <v>III JA</v>
      </c>
      <c r="K80" s="125" t="s">
        <v>85</v>
      </c>
    </row>
    <row r="81" spans="1:11" ht="18" customHeight="1">
      <c r="A81" s="58">
        <v>3</v>
      </c>
      <c r="B81" s="121" t="s">
        <v>63</v>
      </c>
      <c r="C81" s="122" t="s">
        <v>921</v>
      </c>
      <c r="D81" s="123" t="s">
        <v>922</v>
      </c>
      <c r="E81" s="124" t="s">
        <v>336</v>
      </c>
      <c r="F81" s="124" t="s">
        <v>35</v>
      </c>
      <c r="G81" s="124"/>
      <c r="H81" s="80">
        <v>11.59</v>
      </c>
      <c r="I81" s="80"/>
      <c r="J81" s="9" t="b">
        <f t="shared" si="6"/>
        <v>0</v>
      </c>
      <c r="K81" s="125" t="s">
        <v>157</v>
      </c>
    </row>
    <row r="82" spans="1:11" ht="18" customHeight="1">
      <c r="A82" s="58">
        <v>4</v>
      </c>
      <c r="B82" s="121" t="s">
        <v>291</v>
      </c>
      <c r="C82" s="122" t="s">
        <v>656</v>
      </c>
      <c r="D82" s="123">
        <v>40316</v>
      </c>
      <c r="E82" s="124" t="s">
        <v>602</v>
      </c>
      <c r="F82" s="124" t="s">
        <v>603</v>
      </c>
      <c r="G82" s="124"/>
      <c r="H82" s="80">
        <v>10.04</v>
      </c>
      <c r="I82" s="80"/>
      <c r="J82" s="9" t="str">
        <f t="shared" si="6"/>
        <v>II JA</v>
      </c>
      <c r="K82" s="125" t="s">
        <v>655</v>
      </c>
    </row>
    <row r="83" spans="1:11" ht="18" customHeight="1">
      <c r="A83" s="58">
        <v>5</v>
      </c>
      <c r="B83" s="121" t="s">
        <v>252</v>
      </c>
      <c r="C83" s="122" t="s">
        <v>253</v>
      </c>
      <c r="D83" s="123" t="s">
        <v>190</v>
      </c>
      <c r="E83" s="124" t="s">
        <v>84</v>
      </c>
      <c r="F83" s="124" t="s">
        <v>687</v>
      </c>
      <c r="G83" s="124"/>
      <c r="H83" s="80">
        <v>9.97</v>
      </c>
      <c r="I83" s="80"/>
      <c r="J83" s="9" t="str">
        <f t="shared" si="6"/>
        <v>II JA</v>
      </c>
      <c r="K83" s="125" t="s">
        <v>85</v>
      </c>
    </row>
    <row r="84" spans="1:11" ht="18" customHeight="1">
      <c r="A84" s="58">
        <v>6</v>
      </c>
      <c r="B84" s="121" t="s">
        <v>63</v>
      </c>
      <c r="C84" s="122" t="s">
        <v>754</v>
      </c>
      <c r="D84" s="123" t="s">
        <v>755</v>
      </c>
      <c r="E84" s="124" t="s">
        <v>710</v>
      </c>
      <c r="F84" s="124" t="s">
        <v>709</v>
      </c>
      <c r="G84" s="124"/>
      <c r="H84" s="80">
        <v>10.59</v>
      </c>
      <c r="I84" s="80"/>
      <c r="J84" s="9" t="b">
        <f t="shared" si="6"/>
        <v>0</v>
      </c>
      <c r="K84" s="125" t="s">
        <v>770</v>
      </c>
    </row>
    <row r="85" spans="1:11" ht="18" customHeight="1">
      <c r="A85" s="58">
        <v>7</v>
      </c>
      <c r="B85" s="121" t="s">
        <v>242</v>
      </c>
      <c r="C85" s="122" t="s">
        <v>685</v>
      </c>
      <c r="D85" s="123" t="s">
        <v>684</v>
      </c>
      <c r="E85" s="124" t="s">
        <v>84</v>
      </c>
      <c r="F85" s="124" t="s">
        <v>687</v>
      </c>
      <c r="G85" s="124"/>
      <c r="H85" s="80">
        <v>9.91</v>
      </c>
      <c r="I85" s="80"/>
      <c r="J85" s="9" t="str">
        <f t="shared" si="6"/>
        <v>II JA</v>
      </c>
      <c r="K85" s="125" t="s">
        <v>85</v>
      </c>
    </row>
    <row r="86" spans="1:11" ht="18" customHeight="1">
      <c r="A86" s="58">
        <v>8</v>
      </c>
      <c r="B86" s="121" t="s">
        <v>201</v>
      </c>
      <c r="C86" s="122" t="s">
        <v>202</v>
      </c>
      <c r="D86" s="123">
        <v>39101</v>
      </c>
      <c r="E86" s="124" t="s">
        <v>21</v>
      </c>
      <c r="F86" s="124" t="s">
        <v>22</v>
      </c>
      <c r="G86" s="124"/>
      <c r="H86" s="111" t="s">
        <v>1107</v>
      </c>
      <c r="I86" s="111"/>
      <c r="J86" s="9" t="b">
        <f t="shared" si="6"/>
        <v>0</v>
      </c>
      <c r="K86" s="125" t="s">
        <v>23</v>
      </c>
    </row>
  </sheetData>
  <sheetProtection/>
  <printOptions horizontalCentered="1"/>
  <pageMargins left="0.3937007874015748" right="0.3937007874015748" top="0.15748031496062992" bottom="0" header="0.15748031496062992" footer="0.3937007874015748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IA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3" customWidth="1"/>
    <col min="2" max="2" width="9.140625" style="15" customWidth="1"/>
    <col min="3" max="3" width="13.28125" style="15" customWidth="1"/>
    <col min="4" max="4" width="10.7109375" style="16" customWidth="1"/>
    <col min="5" max="5" width="12.7109375" style="17" bestFit="1" customWidth="1"/>
    <col min="6" max="6" width="12.8515625" style="17" bestFit="1" customWidth="1"/>
    <col min="7" max="7" width="11.28125" style="18" bestFit="1" customWidth="1"/>
    <col min="8" max="19" width="4.7109375" style="15" customWidth="1"/>
    <col min="20" max="20" width="7.00390625" style="15" customWidth="1"/>
    <col min="21" max="21" width="6.421875" style="15" bestFit="1" customWidth="1"/>
    <col min="22" max="22" width="15.00390625" style="15" bestFit="1" customWidth="1"/>
    <col min="23" max="235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7" s="4" customFormat="1" ht="12" customHeight="1">
      <c r="A3" s="3"/>
      <c r="B3" s="15"/>
      <c r="C3" s="23"/>
      <c r="D3" s="24"/>
      <c r="E3" s="25"/>
      <c r="F3" s="25"/>
      <c r="G3" s="18"/>
    </row>
    <row r="4" spans="1:7" s="12" customFormat="1" ht="16.5" thickBot="1">
      <c r="A4" s="29"/>
      <c r="B4" s="1" t="s">
        <v>78</v>
      </c>
      <c r="C4" s="1"/>
      <c r="D4" s="5"/>
      <c r="E4" s="6"/>
      <c r="F4" s="28"/>
      <c r="G4" s="29"/>
    </row>
    <row r="5" spans="2:19" s="12" customFormat="1" ht="18" customHeight="1" thickBot="1">
      <c r="B5" s="1"/>
      <c r="C5" s="1"/>
      <c r="D5" s="24"/>
      <c r="E5" s="68"/>
      <c r="F5" s="68"/>
      <c r="G5" s="17"/>
      <c r="H5" s="150" t="s">
        <v>73</v>
      </c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2"/>
    </row>
    <row r="6" spans="1:22" s="52" customFormat="1" ht="18" customHeight="1" thickBot="1">
      <c r="A6" s="32" t="s">
        <v>1108</v>
      </c>
      <c r="B6" s="53" t="s">
        <v>3</v>
      </c>
      <c r="C6" s="54" t="s">
        <v>4</v>
      </c>
      <c r="D6" s="55" t="s">
        <v>5</v>
      </c>
      <c r="E6" s="56" t="s">
        <v>6</v>
      </c>
      <c r="F6" s="56" t="s">
        <v>7</v>
      </c>
      <c r="G6" s="74" t="s">
        <v>8</v>
      </c>
      <c r="H6" s="106">
        <v>1</v>
      </c>
      <c r="I6" s="106">
        <v>1.05</v>
      </c>
      <c r="J6" s="106">
        <v>1.1</v>
      </c>
      <c r="K6" s="106">
        <v>1.15</v>
      </c>
      <c r="L6" s="106">
        <v>1.2</v>
      </c>
      <c r="M6" s="106">
        <v>1.25</v>
      </c>
      <c r="N6" s="106">
        <v>1.3</v>
      </c>
      <c r="O6" s="106">
        <v>1.35</v>
      </c>
      <c r="P6" s="106">
        <v>1.4</v>
      </c>
      <c r="Q6" s="106">
        <v>1.45</v>
      </c>
      <c r="R6" s="106">
        <v>1.5</v>
      </c>
      <c r="S6" s="108">
        <v>1.56</v>
      </c>
      <c r="T6" s="75" t="s">
        <v>74</v>
      </c>
      <c r="U6" s="65" t="s">
        <v>11</v>
      </c>
      <c r="V6" s="63" t="s">
        <v>12</v>
      </c>
    </row>
    <row r="7" spans="1:22" ht="18" customHeight="1">
      <c r="A7" s="38">
        <v>1</v>
      </c>
      <c r="B7" s="121" t="s">
        <v>512</v>
      </c>
      <c r="C7" s="122" t="s">
        <v>539</v>
      </c>
      <c r="D7" s="123">
        <v>39296</v>
      </c>
      <c r="E7" s="124" t="s">
        <v>579</v>
      </c>
      <c r="F7" s="124" t="s">
        <v>508</v>
      </c>
      <c r="G7" s="124"/>
      <c r="H7" s="107"/>
      <c r="I7" s="107"/>
      <c r="J7" s="107"/>
      <c r="K7" s="107"/>
      <c r="L7" s="107"/>
      <c r="M7" s="107"/>
      <c r="N7" s="107"/>
      <c r="O7" s="107" t="s">
        <v>1109</v>
      </c>
      <c r="P7" s="107" t="s">
        <v>1112</v>
      </c>
      <c r="Q7" s="107" t="s">
        <v>1109</v>
      </c>
      <c r="R7" s="107" t="s">
        <v>1109</v>
      </c>
      <c r="S7" s="107" t="s">
        <v>1111</v>
      </c>
      <c r="T7" s="73">
        <v>1.5</v>
      </c>
      <c r="U7" s="149" t="str">
        <f aca="true" t="shared" si="0" ref="U7:U14">IF(ISBLANK(T7),"",IF(T7&gt;=2.03,"KSM",IF(T7&gt;=1.9,"I A",IF(T7&gt;=1.75,"II A",IF(T7&gt;=1.6,"III A",IF(T7&gt;=1.47,"I JA",IF(T7&gt;=1.35,"II JA",IF(T7&gt;=1.25,"III JA"))))))))</f>
        <v>I JA</v>
      </c>
      <c r="V7" s="125" t="s">
        <v>537</v>
      </c>
    </row>
    <row r="8" spans="1:22" ht="18" customHeight="1">
      <c r="A8" s="38">
        <v>2</v>
      </c>
      <c r="B8" s="121" t="s">
        <v>483</v>
      </c>
      <c r="C8" s="122" t="s">
        <v>484</v>
      </c>
      <c r="D8" s="123">
        <v>39216</v>
      </c>
      <c r="E8" s="124" t="s">
        <v>498</v>
      </c>
      <c r="F8" s="124" t="s">
        <v>485</v>
      </c>
      <c r="G8" s="124"/>
      <c r="H8" s="107"/>
      <c r="I8" s="107"/>
      <c r="J8" s="107"/>
      <c r="K8" s="107"/>
      <c r="L8" s="107"/>
      <c r="M8" s="107"/>
      <c r="N8" s="107" t="s">
        <v>1109</v>
      </c>
      <c r="O8" s="107" t="s">
        <v>1109</v>
      </c>
      <c r="P8" s="107" t="s">
        <v>1109</v>
      </c>
      <c r="Q8" s="107" t="s">
        <v>1109</v>
      </c>
      <c r="R8" s="107" t="s">
        <v>1122</v>
      </c>
      <c r="S8" s="107"/>
      <c r="T8" s="73">
        <v>1.45</v>
      </c>
      <c r="U8" s="149" t="str">
        <f t="shared" si="0"/>
        <v>II JA</v>
      </c>
      <c r="V8" s="125" t="s">
        <v>75</v>
      </c>
    </row>
    <row r="9" spans="1:22" ht="18" customHeight="1">
      <c r="A9" s="38">
        <v>3</v>
      </c>
      <c r="B9" s="121" t="s">
        <v>44</v>
      </c>
      <c r="C9" s="122" t="s">
        <v>277</v>
      </c>
      <c r="D9" s="123">
        <v>39208</v>
      </c>
      <c r="E9" s="124" t="s">
        <v>96</v>
      </c>
      <c r="F9" s="124" t="s">
        <v>97</v>
      </c>
      <c r="G9" s="124"/>
      <c r="H9" s="107"/>
      <c r="I9" s="107" t="s">
        <v>1109</v>
      </c>
      <c r="J9" s="107" t="s">
        <v>1109</v>
      </c>
      <c r="K9" s="107" t="s">
        <v>1112</v>
      </c>
      <c r="L9" s="107" t="s">
        <v>1112</v>
      </c>
      <c r="M9" s="107" t="s">
        <v>1113</v>
      </c>
      <c r="N9" s="107" t="s">
        <v>1112</v>
      </c>
      <c r="O9" s="107" t="s">
        <v>1113</v>
      </c>
      <c r="P9" s="107" t="s">
        <v>1111</v>
      </c>
      <c r="Q9" s="107"/>
      <c r="R9" s="107"/>
      <c r="S9" s="107"/>
      <c r="T9" s="73">
        <v>1.35</v>
      </c>
      <c r="U9" s="149" t="str">
        <f t="shared" si="0"/>
        <v>II JA</v>
      </c>
      <c r="V9" s="125" t="s">
        <v>271</v>
      </c>
    </row>
    <row r="10" spans="1:22" ht="18" customHeight="1">
      <c r="A10" s="38">
        <v>4</v>
      </c>
      <c r="B10" s="121" t="s">
        <v>135</v>
      </c>
      <c r="C10" s="122" t="s">
        <v>857</v>
      </c>
      <c r="D10" s="123" t="s">
        <v>203</v>
      </c>
      <c r="E10" s="124" t="s">
        <v>801</v>
      </c>
      <c r="F10" s="124" t="s">
        <v>802</v>
      </c>
      <c r="G10" s="124" t="s">
        <v>841</v>
      </c>
      <c r="H10" s="107"/>
      <c r="I10" s="107"/>
      <c r="J10" s="107" t="s">
        <v>1109</v>
      </c>
      <c r="K10" s="107" t="s">
        <v>1109</v>
      </c>
      <c r="L10" s="107" t="s">
        <v>1112</v>
      </c>
      <c r="M10" s="107" t="s">
        <v>1109</v>
      </c>
      <c r="N10" s="107" t="s">
        <v>1109</v>
      </c>
      <c r="O10" s="107" t="s">
        <v>1111</v>
      </c>
      <c r="P10" s="107"/>
      <c r="Q10" s="107"/>
      <c r="R10" s="107"/>
      <c r="S10" s="107"/>
      <c r="T10" s="73">
        <v>1.3</v>
      </c>
      <c r="U10" s="149" t="str">
        <f t="shared" si="0"/>
        <v>III JA</v>
      </c>
      <c r="V10" s="125" t="s">
        <v>842</v>
      </c>
    </row>
    <row r="11" spans="1:235" ht="18" customHeight="1">
      <c r="A11" s="38">
        <v>4</v>
      </c>
      <c r="B11" s="121" t="s">
        <v>56</v>
      </c>
      <c r="C11" s="122" t="s">
        <v>742</v>
      </c>
      <c r="D11" s="123" t="s">
        <v>743</v>
      </c>
      <c r="E11" s="124" t="s">
        <v>710</v>
      </c>
      <c r="F11" s="124" t="s">
        <v>709</v>
      </c>
      <c r="G11" s="124"/>
      <c r="H11" s="107"/>
      <c r="I11" s="107" t="s">
        <v>1109</v>
      </c>
      <c r="J11" s="107" t="s">
        <v>1109</v>
      </c>
      <c r="K11" s="107" t="s">
        <v>1109</v>
      </c>
      <c r="L11" s="107" t="s">
        <v>1109</v>
      </c>
      <c r="M11" s="107" t="s">
        <v>1112</v>
      </c>
      <c r="N11" s="107" t="s">
        <v>1109</v>
      </c>
      <c r="O11" s="107" t="s">
        <v>1111</v>
      </c>
      <c r="P11" s="107"/>
      <c r="Q11" s="107"/>
      <c r="R11" s="107"/>
      <c r="S11" s="107"/>
      <c r="T11" s="73">
        <v>1.3</v>
      </c>
      <c r="U11" s="149" t="str">
        <f t="shared" si="0"/>
        <v>III JA</v>
      </c>
      <c r="V11" s="125" t="s">
        <v>770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</row>
    <row r="12" spans="1:22" s="14" customFormat="1" ht="18" customHeight="1">
      <c r="A12" s="38">
        <v>6</v>
      </c>
      <c r="B12" s="121" t="s">
        <v>159</v>
      </c>
      <c r="C12" s="122" t="s">
        <v>221</v>
      </c>
      <c r="D12" s="123" t="s">
        <v>847</v>
      </c>
      <c r="E12" s="124" t="s">
        <v>801</v>
      </c>
      <c r="F12" s="124" t="s">
        <v>802</v>
      </c>
      <c r="G12" s="124" t="s">
        <v>841</v>
      </c>
      <c r="H12" s="107" t="s">
        <v>1109</v>
      </c>
      <c r="I12" s="107" t="s">
        <v>1109</v>
      </c>
      <c r="J12" s="107" t="s">
        <v>1109</v>
      </c>
      <c r="K12" s="107" t="s">
        <v>1109</v>
      </c>
      <c r="L12" s="107" t="s">
        <v>1109</v>
      </c>
      <c r="M12" s="107" t="s">
        <v>1109</v>
      </c>
      <c r="N12" s="107" t="s">
        <v>1111</v>
      </c>
      <c r="O12" s="107"/>
      <c r="P12" s="107"/>
      <c r="Q12" s="107"/>
      <c r="R12" s="107"/>
      <c r="S12" s="107"/>
      <c r="T12" s="73">
        <v>1.25</v>
      </c>
      <c r="U12" s="149" t="str">
        <f t="shared" si="0"/>
        <v>III JA</v>
      </c>
      <c r="V12" s="125" t="s">
        <v>842</v>
      </c>
    </row>
    <row r="13" spans="1:22" s="14" customFormat="1" ht="18" customHeight="1">
      <c r="A13" s="38">
        <v>6</v>
      </c>
      <c r="B13" s="121" t="s">
        <v>159</v>
      </c>
      <c r="C13" s="122" t="s">
        <v>845</v>
      </c>
      <c r="D13" s="123" t="s">
        <v>846</v>
      </c>
      <c r="E13" s="124" t="s">
        <v>801</v>
      </c>
      <c r="F13" s="124" t="s">
        <v>802</v>
      </c>
      <c r="G13" s="124" t="s">
        <v>841</v>
      </c>
      <c r="H13" s="107"/>
      <c r="I13" s="107"/>
      <c r="J13" s="107" t="s">
        <v>1109</v>
      </c>
      <c r="K13" s="107" t="s">
        <v>1109</v>
      </c>
      <c r="L13" s="107" t="s">
        <v>1109</v>
      </c>
      <c r="M13" s="107" t="s">
        <v>1109</v>
      </c>
      <c r="N13" s="107" t="s">
        <v>1111</v>
      </c>
      <c r="O13" s="107"/>
      <c r="P13" s="107"/>
      <c r="Q13" s="107"/>
      <c r="R13" s="107"/>
      <c r="S13" s="107"/>
      <c r="T13" s="73">
        <v>1.25</v>
      </c>
      <c r="U13" s="149" t="str">
        <f t="shared" si="0"/>
        <v>III JA</v>
      </c>
      <c r="V13" s="125" t="s">
        <v>842</v>
      </c>
    </row>
    <row r="14" spans="1:235" s="14" customFormat="1" ht="18" customHeight="1">
      <c r="A14" s="38">
        <v>6</v>
      </c>
      <c r="B14" s="121" t="s">
        <v>178</v>
      </c>
      <c r="C14" s="122" t="s">
        <v>744</v>
      </c>
      <c r="D14" s="123" t="s">
        <v>745</v>
      </c>
      <c r="E14" s="124" t="s">
        <v>710</v>
      </c>
      <c r="F14" s="124" t="s">
        <v>709</v>
      </c>
      <c r="G14" s="124"/>
      <c r="H14" s="107"/>
      <c r="I14" s="107" t="s">
        <v>1109</v>
      </c>
      <c r="J14" s="107" t="s">
        <v>1109</v>
      </c>
      <c r="K14" s="107" t="s">
        <v>1109</v>
      </c>
      <c r="L14" s="107" t="s">
        <v>1109</v>
      </c>
      <c r="M14" s="107" t="s">
        <v>1109</v>
      </c>
      <c r="N14" s="107" t="s">
        <v>1111</v>
      </c>
      <c r="O14" s="107"/>
      <c r="P14" s="107"/>
      <c r="Q14" s="107"/>
      <c r="R14" s="107"/>
      <c r="S14" s="107"/>
      <c r="T14" s="73">
        <v>1.25</v>
      </c>
      <c r="U14" s="149" t="str">
        <f t="shared" si="0"/>
        <v>III JA</v>
      </c>
      <c r="V14" s="125" t="s">
        <v>770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</row>
  </sheetData>
  <sheetProtection/>
  <mergeCells count="1">
    <mergeCell ref="H5:S5"/>
  </mergeCells>
  <printOptions horizontalCentered="1"/>
  <pageMargins left="0.1968503937007874" right="0.15748031496062992" top="0.7874015748031497" bottom="0.3937007874015748" header="0.3937007874015748" footer="0.3937007874015748"/>
  <pageSetup horizontalDpi="600" verticalDpi="600" orientation="landscape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3" customWidth="1"/>
    <col min="2" max="2" width="7.421875" style="15" customWidth="1"/>
    <col min="3" max="3" width="13.28125" style="15" bestFit="1" customWidth="1"/>
    <col min="4" max="4" width="10.7109375" style="16" customWidth="1"/>
    <col min="5" max="5" width="13.28125" style="17" bestFit="1" customWidth="1"/>
    <col min="6" max="6" width="10.421875" style="17" bestFit="1" customWidth="1"/>
    <col min="7" max="7" width="11.28125" style="18" bestFit="1" customWidth="1"/>
    <col min="8" max="18" width="4.7109375" style="66" customWidth="1"/>
    <col min="19" max="20" width="4.8515625" style="66" customWidth="1"/>
    <col min="21" max="21" width="9.140625" style="15" customWidth="1"/>
    <col min="22" max="22" width="4.7109375" style="15" customWidth="1"/>
    <col min="23" max="23" width="9.7109375" style="15" bestFit="1" customWidth="1"/>
    <col min="24" max="241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20" s="4" customFormat="1" ht="12" customHeight="1">
      <c r="A3" s="3"/>
      <c r="B3" s="15"/>
      <c r="C3" s="23"/>
      <c r="D3" s="24"/>
      <c r="E3" s="25"/>
      <c r="F3" s="25"/>
      <c r="G3" s="18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s="12" customFormat="1" ht="16.5" thickBot="1">
      <c r="A4" s="29"/>
      <c r="B4" s="1" t="s">
        <v>185</v>
      </c>
      <c r="C4" s="1"/>
      <c r="D4" s="5"/>
      <c r="E4" s="6"/>
      <c r="F4" s="28"/>
      <c r="G4" s="29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2:20" s="12" customFormat="1" ht="18" customHeight="1" thickBot="1">
      <c r="B5" s="1"/>
      <c r="C5" s="1"/>
      <c r="D5" s="24"/>
      <c r="E5" s="68"/>
      <c r="F5" s="68"/>
      <c r="G5" s="17"/>
      <c r="H5" s="150" t="s">
        <v>73</v>
      </c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2"/>
    </row>
    <row r="6" spans="1:23" s="13" customFormat="1" ht="18" customHeight="1" thickBot="1">
      <c r="A6" s="32" t="s">
        <v>1108</v>
      </c>
      <c r="B6" s="33" t="s">
        <v>3</v>
      </c>
      <c r="C6" s="34" t="s">
        <v>4</v>
      </c>
      <c r="D6" s="35" t="s">
        <v>5</v>
      </c>
      <c r="E6" s="36" t="s">
        <v>6</v>
      </c>
      <c r="F6" s="36" t="s">
        <v>7</v>
      </c>
      <c r="G6" s="36" t="s">
        <v>8</v>
      </c>
      <c r="H6" s="106">
        <v>1.6</v>
      </c>
      <c r="I6" s="106">
        <v>1.7</v>
      </c>
      <c r="J6" s="106">
        <v>1.8</v>
      </c>
      <c r="K6" s="106">
        <v>1.9</v>
      </c>
      <c r="L6" s="106">
        <v>2</v>
      </c>
      <c r="M6" s="106">
        <v>2.1</v>
      </c>
      <c r="N6" s="106">
        <v>2.2</v>
      </c>
      <c r="O6" s="106">
        <v>2.3</v>
      </c>
      <c r="P6" s="106">
        <v>2.4</v>
      </c>
      <c r="Q6" s="106">
        <v>2.5</v>
      </c>
      <c r="R6" s="106">
        <v>2.6</v>
      </c>
      <c r="S6" s="106">
        <v>2.7</v>
      </c>
      <c r="T6" s="108">
        <v>2.8</v>
      </c>
      <c r="U6" s="70" t="s">
        <v>74</v>
      </c>
      <c r="V6" s="55" t="s">
        <v>11</v>
      </c>
      <c r="W6" s="71" t="s">
        <v>12</v>
      </c>
    </row>
    <row r="7" spans="1:23" s="14" customFormat="1" ht="18" customHeight="1">
      <c r="A7" s="69">
        <v>1</v>
      </c>
      <c r="B7" s="121" t="s">
        <v>20</v>
      </c>
      <c r="C7" s="122" t="s">
        <v>540</v>
      </c>
      <c r="D7" s="123">
        <v>39289</v>
      </c>
      <c r="E7" s="124" t="s">
        <v>579</v>
      </c>
      <c r="F7" s="124" t="s">
        <v>508</v>
      </c>
      <c r="G7" s="10"/>
      <c r="H7" s="107"/>
      <c r="I7" s="107"/>
      <c r="J7" s="107"/>
      <c r="K7" s="107" t="s">
        <v>1109</v>
      </c>
      <c r="L7" s="107" t="s">
        <v>1109</v>
      </c>
      <c r="M7" s="107" t="s">
        <v>1109</v>
      </c>
      <c r="N7" s="107" t="s">
        <v>1110</v>
      </c>
      <c r="O7" s="107" t="s">
        <v>1109</v>
      </c>
      <c r="P7" s="107" t="s">
        <v>1110</v>
      </c>
      <c r="Q7" s="107" t="s">
        <v>1109</v>
      </c>
      <c r="R7" s="107" t="s">
        <v>1109</v>
      </c>
      <c r="S7" s="107" t="s">
        <v>1109</v>
      </c>
      <c r="T7" s="107" t="s">
        <v>1111</v>
      </c>
      <c r="U7" s="73">
        <v>2.7</v>
      </c>
      <c r="V7" s="9" t="str">
        <f>IF(ISBLANK(U7),"",IF(U7&gt;=3.48,"KSM",IF(U7&gt;=3.1,"I A",IF(U7&gt;=2.7,"II A",IF(U7&gt;=2.4,"III A",IF(U7&gt;=2.15,"I JA",IF(U7&gt;=1.95,"II JA",IF(U7&gt;=1.8,"III JA"))))))))</f>
        <v>II A</v>
      </c>
      <c r="W7" s="125" t="s">
        <v>514</v>
      </c>
    </row>
    <row r="8" spans="1:23" s="14" customFormat="1" ht="18" customHeight="1">
      <c r="A8" s="38">
        <v>2</v>
      </c>
      <c r="B8" s="121" t="s">
        <v>570</v>
      </c>
      <c r="C8" s="122" t="s">
        <v>571</v>
      </c>
      <c r="D8" s="123">
        <v>39751</v>
      </c>
      <c r="E8" s="124" t="s">
        <v>579</v>
      </c>
      <c r="F8" s="124" t="s">
        <v>508</v>
      </c>
      <c r="G8" s="10"/>
      <c r="H8" s="107" t="s">
        <v>1109</v>
      </c>
      <c r="I8" s="107" t="s">
        <v>1109</v>
      </c>
      <c r="J8" s="107" t="s">
        <v>1109</v>
      </c>
      <c r="K8" s="107" t="s">
        <v>1109</v>
      </c>
      <c r="L8" s="107" t="s">
        <v>1112</v>
      </c>
      <c r="M8" s="107" t="s">
        <v>1112</v>
      </c>
      <c r="N8" s="107" t="s">
        <v>1112</v>
      </c>
      <c r="O8" s="107" t="s">
        <v>1111</v>
      </c>
      <c r="P8" s="107"/>
      <c r="Q8" s="107"/>
      <c r="R8" s="107"/>
      <c r="S8" s="107"/>
      <c r="T8" s="107"/>
      <c r="U8" s="72">
        <v>2.2</v>
      </c>
      <c r="V8" s="9" t="str">
        <f>IF(ISBLANK(U8),"",IF(U8&gt;=3.48,"KSM",IF(U8&gt;=3.1,"I A",IF(U8&gt;=2.7,"II A",IF(U8&gt;=2.4,"III A",IF(U8&gt;=2.15,"I JA",IF(U8&gt;=1.95,"II JA",IF(U8&gt;=1.8,"III JA"))))))))</f>
        <v>I JA</v>
      </c>
      <c r="W8" s="125" t="s">
        <v>537</v>
      </c>
    </row>
    <row r="9" spans="1:23" s="14" customFormat="1" ht="18" customHeight="1">
      <c r="A9" s="69">
        <v>3</v>
      </c>
      <c r="B9" s="121" t="s">
        <v>567</v>
      </c>
      <c r="C9" s="122" t="s">
        <v>568</v>
      </c>
      <c r="D9" s="123">
        <v>39436</v>
      </c>
      <c r="E9" s="124" t="s">
        <v>579</v>
      </c>
      <c r="F9" s="124" t="s">
        <v>508</v>
      </c>
      <c r="G9" s="10"/>
      <c r="H9" s="107" t="s">
        <v>1112</v>
      </c>
      <c r="I9" s="107" t="s">
        <v>1109</v>
      </c>
      <c r="J9" s="107" t="s">
        <v>1113</v>
      </c>
      <c r="K9" s="107" t="s">
        <v>1109</v>
      </c>
      <c r="L9" s="107" t="s">
        <v>1113</v>
      </c>
      <c r="M9" s="107" t="s">
        <v>1111</v>
      </c>
      <c r="N9" s="107"/>
      <c r="O9" s="107"/>
      <c r="P9" s="107"/>
      <c r="Q9" s="107"/>
      <c r="R9" s="107"/>
      <c r="S9" s="107"/>
      <c r="T9" s="107"/>
      <c r="U9" s="72">
        <v>2</v>
      </c>
      <c r="V9" s="9" t="str">
        <f>IF(ISBLANK(U9),"",IF(U9&gt;=3.48,"KSM",IF(U9&gt;=3.1,"I A",IF(U9&gt;=2.7,"II A",IF(U9&gt;=2.4,"III A",IF(U9&gt;=2.15,"I JA",IF(U9&gt;=1.95,"II JA",IF(U9&gt;=1.8,"III JA"))))))))</f>
        <v>II JA</v>
      </c>
      <c r="W9" s="125" t="s">
        <v>537</v>
      </c>
    </row>
    <row r="10" spans="1:23" s="14" customFormat="1" ht="18" customHeight="1">
      <c r="A10" s="38">
        <v>4</v>
      </c>
      <c r="B10" s="121" t="s">
        <v>267</v>
      </c>
      <c r="C10" s="122" t="s">
        <v>307</v>
      </c>
      <c r="D10" s="123">
        <v>39444</v>
      </c>
      <c r="E10" s="124" t="s">
        <v>579</v>
      </c>
      <c r="F10" s="124" t="s">
        <v>508</v>
      </c>
      <c r="G10" s="10"/>
      <c r="H10" s="107" t="s">
        <v>1112</v>
      </c>
      <c r="I10" s="107" t="s">
        <v>1111</v>
      </c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72">
        <v>1.6</v>
      </c>
      <c r="V10" s="120" t="b">
        <f>IF(ISBLANK(U10),"",IF(U10&gt;=3.48,"KSM",IF(U10&gt;=3.1,"I A",IF(U10&gt;=2.7,"II A",IF(U10&gt;=2.4,"III A",IF(U10&gt;=2.15,"I JA",IF(U10&gt;=1.95,"II JA",IF(U10&gt;=1.8,"III JA"))))))))</f>
        <v>0</v>
      </c>
      <c r="W10" s="125" t="s">
        <v>537</v>
      </c>
    </row>
  </sheetData>
  <sheetProtection/>
  <mergeCells count="1">
    <mergeCell ref="H5:T5"/>
  </mergeCells>
  <printOptions horizontalCentered="1"/>
  <pageMargins left="0.19652777777777777" right="0.15694444444444444" top="0.5111111111111111" bottom="0.15694444444444444" header="0.5111111111111111" footer="0.15694444444444444"/>
  <pageSetup horizontalDpi="600" verticalDpi="6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V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3" customWidth="1"/>
    <col min="2" max="2" width="7.00390625" style="15" customWidth="1"/>
    <col min="3" max="3" width="11.7109375" style="15" bestFit="1" customWidth="1"/>
    <col min="4" max="4" width="10.7109375" style="16" customWidth="1"/>
    <col min="5" max="5" width="13.28125" style="17" bestFit="1" customWidth="1"/>
    <col min="6" max="6" width="17.57421875" style="17" bestFit="1" customWidth="1"/>
    <col min="7" max="7" width="11.28125" style="18" bestFit="1" customWidth="1"/>
    <col min="8" max="19" width="4.7109375" style="66" customWidth="1"/>
    <col min="20" max="20" width="9.140625" style="15" customWidth="1"/>
    <col min="21" max="21" width="4.7109375" style="15" customWidth="1"/>
    <col min="22" max="22" width="9.7109375" style="15" bestFit="1" customWidth="1"/>
    <col min="23" max="240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9" s="4" customFormat="1" ht="12" customHeight="1">
      <c r="A3" s="3"/>
      <c r="B3" s="15"/>
      <c r="C3" s="23"/>
      <c r="D3" s="24"/>
      <c r="E3" s="25"/>
      <c r="F3" s="25"/>
      <c r="G3" s="18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s="12" customFormat="1" ht="16.5" thickBot="1">
      <c r="A4" s="29"/>
      <c r="B4" s="1" t="s">
        <v>79</v>
      </c>
      <c r="C4" s="1"/>
      <c r="D4" s="5"/>
      <c r="E4" s="6"/>
      <c r="F4" s="28"/>
      <c r="G4" s="29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2:19" s="12" customFormat="1" ht="18" customHeight="1" thickBot="1">
      <c r="B5" s="1"/>
      <c r="C5" s="1"/>
      <c r="D5" s="24"/>
      <c r="E5" s="68"/>
      <c r="F5" s="68"/>
      <c r="G5" s="17"/>
      <c r="H5" s="150" t="s">
        <v>73</v>
      </c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2"/>
    </row>
    <row r="6" spans="1:22" s="13" customFormat="1" ht="18" customHeight="1" thickBot="1">
      <c r="A6" s="32" t="s">
        <v>1108</v>
      </c>
      <c r="B6" s="33" t="s">
        <v>3</v>
      </c>
      <c r="C6" s="34" t="s">
        <v>4</v>
      </c>
      <c r="D6" s="35" t="s">
        <v>5</v>
      </c>
      <c r="E6" s="36" t="s">
        <v>6</v>
      </c>
      <c r="F6" s="36" t="s">
        <v>7</v>
      </c>
      <c r="G6" s="36" t="s">
        <v>8</v>
      </c>
      <c r="H6" s="106">
        <v>1.6</v>
      </c>
      <c r="I6" s="106">
        <v>1.7</v>
      </c>
      <c r="J6" s="106">
        <v>1.8</v>
      </c>
      <c r="K6" s="106">
        <v>1.9</v>
      </c>
      <c r="L6" s="106">
        <v>2</v>
      </c>
      <c r="M6" s="106">
        <v>2.1</v>
      </c>
      <c r="N6" s="106">
        <v>2.2</v>
      </c>
      <c r="O6" s="106">
        <v>2.3</v>
      </c>
      <c r="P6" s="106">
        <v>2.4</v>
      </c>
      <c r="Q6" s="106"/>
      <c r="R6" s="106"/>
      <c r="S6" s="108"/>
      <c r="T6" s="70" t="s">
        <v>74</v>
      </c>
      <c r="U6" s="55" t="s">
        <v>11</v>
      </c>
      <c r="V6" s="71" t="s">
        <v>12</v>
      </c>
    </row>
    <row r="7" spans="1:22" s="14" customFormat="1" ht="18" customHeight="1">
      <c r="A7" s="69">
        <v>1</v>
      </c>
      <c r="B7" s="121" t="s">
        <v>145</v>
      </c>
      <c r="C7" s="122" t="s">
        <v>148</v>
      </c>
      <c r="D7" s="123">
        <v>39201</v>
      </c>
      <c r="E7" s="124" t="s">
        <v>50</v>
      </c>
      <c r="F7" s="124" t="s">
        <v>51</v>
      </c>
      <c r="G7" s="124" t="s">
        <v>80</v>
      </c>
      <c r="H7" s="107"/>
      <c r="I7" s="107"/>
      <c r="J7" s="107"/>
      <c r="K7" s="107" t="s">
        <v>1109</v>
      </c>
      <c r="L7" s="107" t="s">
        <v>1109</v>
      </c>
      <c r="M7" s="107" t="s">
        <v>1109</v>
      </c>
      <c r="N7" s="107" t="s">
        <v>1112</v>
      </c>
      <c r="O7" s="107" t="s">
        <v>1111</v>
      </c>
      <c r="P7" s="107"/>
      <c r="Q7" s="107"/>
      <c r="R7" s="107"/>
      <c r="S7" s="107"/>
      <c r="T7" s="73">
        <v>2.2</v>
      </c>
      <c r="U7" s="9" t="str">
        <f>IF(ISBLANK(T7),"",IF(T7&gt;=4.6,"KSM",IF(T7&gt;=4.1,"I A",IF(T7&gt;=3.5,"II A",IF(T7&gt;=3.05,"III A",IF(T7&gt;=2.6,"I JA",IF(T7&gt;=2.2,"II JA",IF(T7&gt;=1.9,"III JA"))))))))</f>
        <v>II JA</v>
      </c>
      <c r="V7" s="125" t="s">
        <v>81</v>
      </c>
    </row>
    <row r="8" spans="1:22" s="14" customFormat="1" ht="18" customHeight="1">
      <c r="A8" s="38">
        <v>2</v>
      </c>
      <c r="B8" s="121" t="s">
        <v>138</v>
      </c>
      <c r="C8" s="122" t="s">
        <v>572</v>
      </c>
      <c r="D8" s="123">
        <v>39127</v>
      </c>
      <c r="E8" s="124" t="s">
        <v>579</v>
      </c>
      <c r="F8" s="124" t="s">
        <v>508</v>
      </c>
      <c r="G8" s="124"/>
      <c r="H8" s="107" t="s">
        <v>1109</v>
      </c>
      <c r="I8" s="107" t="s">
        <v>1109</v>
      </c>
      <c r="J8" s="107" t="s">
        <v>1109</v>
      </c>
      <c r="K8" s="107" t="s">
        <v>1109</v>
      </c>
      <c r="L8" s="107" t="s">
        <v>1111</v>
      </c>
      <c r="M8" s="107"/>
      <c r="N8" s="107"/>
      <c r="O8" s="107"/>
      <c r="P8" s="107"/>
      <c r="Q8" s="107"/>
      <c r="R8" s="107"/>
      <c r="S8" s="107"/>
      <c r="T8" s="72">
        <v>1.9</v>
      </c>
      <c r="U8" s="9" t="str">
        <f>IF(ISBLANK(T8),"",IF(T8&gt;=4.6,"KSM",IF(T8&gt;=4.1,"I A",IF(T8&gt;=3.5,"II A",IF(T8&gt;=3.05,"III A",IF(T8&gt;=2.6,"I JA",IF(T8&gt;=2.2,"II JA",IF(T8&gt;=1.9,"III JA"))))))))</f>
        <v>III JA</v>
      </c>
      <c r="V8" s="125" t="s">
        <v>537</v>
      </c>
    </row>
    <row r="9" spans="1:22" s="14" customFormat="1" ht="18" customHeight="1">
      <c r="A9" s="38">
        <v>3</v>
      </c>
      <c r="B9" s="121" t="s">
        <v>318</v>
      </c>
      <c r="C9" s="122" t="s">
        <v>569</v>
      </c>
      <c r="D9" s="123">
        <v>39102</v>
      </c>
      <c r="E9" s="124" t="s">
        <v>579</v>
      </c>
      <c r="F9" s="124" t="s">
        <v>508</v>
      </c>
      <c r="G9" s="124"/>
      <c r="H9" s="107" t="s">
        <v>1112</v>
      </c>
      <c r="I9" s="107" t="s">
        <v>1113</v>
      </c>
      <c r="J9" s="107" t="s">
        <v>1109</v>
      </c>
      <c r="K9" s="107" t="s">
        <v>1112</v>
      </c>
      <c r="L9" s="107" t="s">
        <v>1111</v>
      </c>
      <c r="M9" s="107"/>
      <c r="N9" s="107"/>
      <c r="O9" s="107"/>
      <c r="P9" s="107"/>
      <c r="Q9" s="107"/>
      <c r="R9" s="107"/>
      <c r="S9" s="107"/>
      <c r="T9" s="72">
        <v>1.9</v>
      </c>
      <c r="U9" s="9" t="str">
        <f>IF(ISBLANK(T9),"",IF(T9&gt;=4.6,"KSM",IF(T9&gt;=4.1,"I A",IF(T9&gt;=3.5,"II A",IF(T9&gt;=3.05,"III A",IF(T9&gt;=2.6,"I JA",IF(T9&gt;=2.2,"II JA",IF(T9&gt;=1.9,"III JA"))))))))</f>
        <v>III JA</v>
      </c>
      <c r="V9" s="125" t="s">
        <v>537</v>
      </c>
    </row>
  </sheetData>
  <sheetProtection/>
  <mergeCells count="1">
    <mergeCell ref="H5:S5"/>
  </mergeCells>
  <printOptions horizontalCentered="1"/>
  <pageMargins left="0.19652777777777777" right="0.15694444444444444" top="0.5111111111111111" bottom="0.15694444444444444" header="0.5111111111111111" footer="0.15694444444444444"/>
  <pageSetup horizontalDpi="600" verticalDpi="600" orientation="landscape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Q3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5" customWidth="1"/>
    <col min="2" max="2" width="9.421875" style="15" customWidth="1"/>
    <col min="3" max="3" width="13.421875" style="15" bestFit="1" customWidth="1"/>
    <col min="4" max="4" width="10.7109375" style="16" customWidth="1"/>
    <col min="5" max="5" width="13.7109375" style="17" bestFit="1" customWidth="1"/>
    <col min="6" max="6" width="12.8515625" style="17" bestFit="1" customWidth="1"/>
    <col min="7" max="7" width="10.7109375" style="18" customWidth="1"/>
    <col min="8" max="10" width="4.7109375" style="20" customWidth="1"/>
    <col min="11" max="11" width="4.7109375" style="20" hidden="1" customWidth="1"/>
    <col min="12" max="14" width="4.7109375" style="20" customWidth="1"/>
    <col min="15" max="15" width="9.28125" style="21" bestFit="1" customWidth="1"/>
    <col min="16" max="16" width="6.421875" style="22" bestFit="1" customWidth="1"/>
    <col min="17" max="17" width="15.140625" style="4" bestFit="1" customWidth="1"/>
    <col min="18" max="16384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6" s="4" customFormat="1" ht="12" customHeight="1">
      <c r="A3" s="15"/>
      <c r="B3" s="15"/>
      <c r="C3" s="23"/>
      <c r="D3" s="24"/>
      <c r="E3" s="25"/>
      <c r="F3" s="25"/>
      <c r="G3" s="18"/>
      <c r="H3" s="21"/>
      <c r="I3" s="21"/>
      <c r="J3" s="21"/>
      <c r="K3" s="21"/>
      <c r="L3" s="21"/>
      <c r="M3" s="21"/>
      <c r="N3" s="21"/>
      <c r="O3" s="21"/>
      <c r="P3" s="22"/>
    </row>
    <row r="4" spans="2:16" s="12" customFormat="1" ht="16.5" thickBot="1">
      <c r="B4" s="1" t="s">
        <v>82</v>
      </c>
      <c r="D4" s="27"/>
      <c r="E4" s="28"/>
      <c r="F4" s="28"/>
      <c r="G4" s="29"/>
      <c r="H4" s="40"/>
      <c r="I4" s="40"/>
      <c r="J4" s="40"/>
      <c r="K4" s="40"/>
      <c r="L4" s="40"/>
      <c r="M4" s="40"/>
      <c r="N4" s="40"/>
      <c r="O4" s="41"/>
      <c r="P4" s="8"/>
    </row>
    <row r="5" spans="4:16" s="4" customFormat="1" ht="18" customHeight="1" thickBot="1">
      <c r="D5" s="16"/>
      <c r="H5" s="153" t="s">
        <v>73</v>
      </c>
      <c r="I5" s="154"/>
      <c r="J5" s="154"/>
      <c r="K5" s="154"/>
      <c r="L5" s="154"/>
      <c r="M5" s="154"/>
      <c r="N5" s="155"/>
      <c r="O5" s="59"/>
      <c r="P5" s="60"/>
    </row>
    <row r="6" spans="1:17" s="52" customFormat="1" ht="18" customHeight="1" thickBot="1">
      <c r="A6" s="32" t="s">
        <v>1108</v>
      </c>
      <c r="B6" s="53" t="s">
        <v>3</v>
      </c>
      <c r="C6" s="54" t="s">
        <v>4</v>
      </c>
      <c r="D6" s="55" t="s">
        <v>5</v>
      </c>
      <c r="E6" s="56" t="s">
        <v>6</v>
      </c>
      <c r="F6" s="56" t="s">
        <v>7</v>
      </c>
      <c r="G6" s="56" t="s">
        <v>8</v>
      </c>
      <c r="H6" s="57">
        <v>1</v>
      </c>
      <c r="I6" s="45">
        <v>2</v>
      </c>
      <c r="J6" s="45">
        <v>3</v>
      </c>
      <c r="K6" s="45" t="s">
        <v>16</v>
      </c>
      <c r="L6" s="45">
        <v>4</v>
      </c>
      <c r="M6" s="45">
        <v>5</v>
      </c>
      <c r="N6" s="62">
        <v>6</v>
      </c>
      <c r="O6" s="64" t="s">
        <v>14</v>
      </c>
      <c r="P6" s="65" t="s">
        <v>11</v>
      </c>
      <c r="Q6" s="63" t="s">
        <v>12</v>
      </c>
    </row>
    <row r="7" spans="1:17" ht="18" customHeight="1">
      <c r="A7" s="58">
        <v>1</v>
      </c>
      <c r="B7" s="121" t="s">
        <v>83</v>
      </c>
      <c r="C7" s="122" t="s">
        <v>1007</v>
      </c>
      <c r="D7" s="123" t="s">
        <v>1008</v>
      </c>
      <c r="E7" s="124" t="s">
        <v>992</v>
      </c>
      <c r="F7" s="124" t="s">
        <v>993</v>
      </c>
      <c r="G7" s="124"/>
      <c r="H7" s="49">
        <v>4.47</v>
      </c>
      <c r="I7" s="49">
        <v>4.46</v>
      </c>
      <c r="J7" s="49">
        <v>4.45</v>
      </c>
      <c r="K7" s="49"/>
      <c r="L7" s="49">
        <v>3.87</v>
      </c>
      <c r="M7" s="49">
        <v>4.76</v>
      </c>
      <c r="N7" s="49" t="s">
        <v>1115</v>
      </c>
      <c r="O7" s="145">
        <f aca="true" t="shared" si="0" ref="O7:O39">MAX(H7:N7)</f>
        <v>4.76</v>
      </c>
      <c r="P7" s="50" t="str">
        <f aca="true" t="shared" si="1" ref="P7:P39">IF(ISBLANK(O7),"",IF(O7&gt;=6,"KSM",IF(O7&gt;=5.6,"I A",IF(O7&gt;=5.15,"II A",IF(O7&gt;=4.6,"III A",IF(O7&gt;=4.2,"I JA",IF(O7&gt;=3.85,"II JA",IF(O7&gt;=3.6,"III JA"))))))))</f>
        <v>III A</v>
      </c>
      <c r="Q7" s="125" t="s">
        <v>1009</v>
      </c>
    </row>
    <row r="8" spans="1:17" ht="18" customHeight="1">
      <c r="A8" s="58">
        <v>2</v>
      </c>
      <c r="B8" s="121" t="s">
        <v>32</v>
      </c>
      <c r="C8" s="122" t="s">
        <v>620</v>
      </c>
      <c r="D8" s="123">
        <v>39462</v>
      </c>
      <c r="E8" s="124" t="s">
        <v>602</v>
      </c>
      <c r="F8" s="124" t="s">
        <v>603</v>
      </c>
      <c r="G8" s="124"/>
      <c r="H8" s="49">
        <v>4.38</v>
      </c>
      <c r="I8" s="49">
        <v>4.42</v>
      </c>
      <c r="J8" s="49">
        <v>4.44</v>
      </c>
      <c r="K8" s="49"/>
      <c r="L8" s="49">
        <v>4.74</v>
      </c>
      <c r="M8" s="49">
        <v>4.46</v>
      </c>
      <c r="N8" s="49">
        <v>4.51</v>
      </c>
      <c r="O8" s="145">
        <f t="shared" si="0"/>
        <v>4.74</v>
      </c>
      <c r="P8" s="50" t="str">
        <f t="shared" si="1"/>
        <v>III A</v>
      </c>
      <c r="Q8" s="125" t="s">
        <v>621</v>
      </c>
    </row>
    <row r="9" spans="1:17" ht="18" customHeight="1">
      <c r="A9" s="58">
        <v>3</v>
      </c>
      <c r="B9" s="121" t="s">
        <v>530</v>
      </c>
      <c r="C9" s="122" t="s">
        <v>1013</v>
      </c>
      <c r="D9" s="123" t="s">
        <v>1008</v>
      </c>
      <c r="E9" s="124" t="s">
        <v>992</v>
      </c>
      <c r="F9" s="124" t="s">
        <v>993</v>
      </c>
      <c r="G9" s="124"/>
      <c r="H9" s="49">
        <v>4.64</v>
      </c>
      <c r="I9" s="49">
        <v>4.57</v>
      </c>
      <c r="J9" s="49">
        <v>4.67</v>
      </c>
      <c r="K9" s="49"/>
      <c r="L9" s="49">
        <v>4.58</v>
      </c>
      <c r="M9" s="49">
        <v>4.42</v>
      </c>
      <c r="N9" s="49">
        <v>4.64</v>
      </c>
      <c r="O9" s="145">
        <f t="shared" si="0"/>
        <v>4.67</v>
      </c>
      <c r="P9" s="50" t="str">
        <f t="shared" si="1"/>
        <v>III A</v>
      </c>
      <c r="Q9" s="125" t="s">
        <v>1009</v>
      </c>
    </row>
    <row r="10" spans="1:17" ht="18" customHeight="1">
      <c r="A10" s="58">
        <v>4</v>
      </c>
      <c r="B10" s="121" t="s">
        <v>26</v>
      </c>
      <c r="C10" s="122" t="s">
        <v>723</v>
      </c>
      <c r="D10" s="123" t="s">
        <v>724</v>
      </c>
      <c r="E10" s="124" t="s">
        <v>710</v>
      </c>
      <c r="F10" s="124" t="s">
        <v>709</v>
      </c>
      <c r="G10" s="124"/>
      <c r="H10" s="49">
        <v>4.35</v>
      </c>
      <c r="I10" s="49" t="s">
        <v>1115</v>
      </c>
      <c r="J10" s="49">
        <v>4.38</v>
      </c>
      <c r="K10" s="49"/>
      <c r="L10" s="49">
        <v>4.3</v>
      </c>
      <c r="M10" s="49">
        <v>4.56</v>
      </c>
      <c r="N10" s="49">
        <v>4.5</v>
      </c>
      <c r="O10" s="145">
        <f t="shared" si="0"/>
        <v>4.56</v>
      </c>
      <c r="P10" s="50" t="str">
        <f t="shared" si="1"/>
        <v>I JA</v>
      </c>
      <c r="Q10" s="125" t="s">
        <v>721</v>
      </c>
    </row>
    <row r="11" spans="1:17" ht="18" customHeight="1">
      <c r="A11" s="58">
        <v>5</v>
      </c>
      <c r="B11" s="121" t="s">
        <v>166</v>
      </c>
      <c r="C11" s="122" t="s">
        <v>356</v>
      </c>
      <c r="D11" s="123" t="s">
        <v>357</v>
      </c>
      <c r="E11" s="124" t="s">
        <v>359</v>
      </c>
      <c r="F11" s="124" t="s">
        <v>349</v>
      </c>
      <c r="G11" s="124" t="s">
        <v>350</v>
      </c>
      <c r="H11" s="49">
        <v>4.47</v>
      </c>
      <c r="I11" s="49">
        <v>4.47</v>
      </c>
      <c r="J11" s="49">
        <v>4.38</v>
      </c>
      <c r="K11" s="49"/>
      <c r="L11" s="49">
        <v>4.53</v>
      </c>
      <c r="M11" s="49">
        <v>4.28</v>
      </c>
      <c r="N11" s="49">
        <v>4.3</v>
      </c>
      <c r="O11" s="145">
        <f t="shared" si="0"/>
        <v>4.53</v>
      </c>
      <c r="P11" s="50" t="str">
        <f t="shared" si="1"/>
        <v>I JA</v>
      </c>
      <c r="Q11" s="125" t="s">
        <v>61</v>
      </c>
    </row>
    <row r="12" spans="1:17" ht="18" customHeight="1">
      <c r="A12" s="58">
        <v>6</v>
      </c>
      <c r="B12" s="121" t="s">
        <v>591</v>
      </c>
      <c r="C12" s="122" t="s">
        <v>175</v>
      </c>
      <c r="D12" s="123">
        <v>39454</v>
      </c>
      <c r="E12" s="124" t="s">
        <v>65</v>
      </c>
      <c r="F12" s="124" t="s">
        <v>241</v>
      </c>
      <c r="G12" s="124"/>
      <c r="H12" s="49">
        <v>4.22</v>
      </c>
      <c r="I12" s="49">
        <v>4.45</v>
      </c>
      <c r="J12" s="49">
        <v>4.32</v>
      </c>
      <c r="K12" s="49"/>
      <c r="L12" s="49">
        <v>4.47</v>
      </c>
      <c r="M12" s="49">
        <v>4.49</v>
      </c>
      <c r="N12" s="49">
        <v>4.38</v>
      </c>
      <c r="O12" s="145">
        <f t="shared" si="0"/>
        <v>4.49</v>
      </c>
      <c r="P12" s="50" t="str">
        <f t="shared" si="1"/>
        <v>I JA</v>
      </c>
      <c r="Q12" s="125" t="s">
        <v>136</v>
      </c>
    </row>
    <row r="13" spans="1:17" ht="17.25" customHeight="1">
      <c r="A13" s="58">
        <v>7</v>
      </c>
      <c r="B13" s="121" t="s">
        <v>161</v>
      </c>
      <c r="C13" s="122" t="s">
        <v>636</v>
      </c>
      <c r="D13" s="123">
        <v>39262</v>
      </c>
      <c r="E13" s="124" t="s">
        <v>602</v>
      </c>
      <c r="F13" s="124" t="s">
        <v>603</v>
      </c>
      <c r="G13" s="124"/>
      <c r="H13" s="49">
        <v>4.43</v>
      </c>
      <c r="I13" s="49" t="s">
        <v>1115</v>
      </c>
      <c r="J13" s="49" t="s">
        <v>1115</v>
      </c>
      <c r="K13" s="49"/>
      <c r="L13" s="49">
        <v>4.4</v>
      </c>
      <c r="M13" s="49">
        <v>4.44</v>
      </c>
      <c r="N13" s="49">
        <v>4.38</v>
      </c>
      <c r="O13" s="145">
        <f t="shared" si="0"/>
        <v>4.44</v>
      </c>
      <c r="P13" s="50" t="str">
        <f t="shared" si="1"/>
        <v>I JA</v>
      </c>
      <c r="Q13" s="125" t="s">
        <v>635</v>
      </c>
    </row>
    <row r="14" spans="1:17" ht="17.25" customHeight="1">
      <c r="A14" s="58">
        <v>8</v>
      </c>
      <c r="B14" s="121" t="s">
        <v>89</v>
      </c>
      <c r="C14" s="122" t="s">
        <v>707</v>
      </c>
      <c r="D14" s="123" t="s">
        <v>708</v>
      </c>
      <c r="E14" s="124" t="s">
        <v>710</v>
      </c>
      <c r="F14" s="124" t="s">
        <v>709</v>
      </c>
      <c r="G14" s="124"/>
      <c r="H14" s="49">
        <v>4.27</v>
      </c>
      <c r="I14" s="49">
        <v>4.4</v>
      </c>
      <c r="J14" s="49">
        <v>4.26</v>
      </c>
      <c r="K14" s="49"/>
      <c r="L14" s="49">
        <v>4.22</v>
      </c>
      <c r="M14" s="49">
        <v>3.18</v>
      </c>
      <c r="N14" s="49">
        <v>4.34</v>
      </c>
      <c r="O14" s="145">
        <f t="shared" si="0"/>
        <v>4.4</v>
      </c>
      <c r="P14" s="50" t="str">
        <f t="shared" si="1"/>
        <v>I JA</v>
      </c>
      <c r="Q14" s="125" t="s">
        <v>767</v>
      </c>
    </row>
    <row r="15" spans="1:17" ht="17.25" customHeight="1">
      <c r="A15" s="58">
        <v>9</v>
      </c>
      <c r="B15" s="121" t="s">
        <v>122</v>
      </c>
      <c r="C15" s="122" t="s">
        <v>634</v>
      </c>
      <c r="D15" s="123">
        <v>39279</v>
      </c>
      <c r="E15" s="124" t="s">
        <v>602</v>
      </c>
      <c r="F15" s="124" t="s">
        <v>603</v>
      </c>
      <c r="G15" s="124"/>
      <c r="H15" s="49">
        <v>4.38</v>
      </c>
      <c r="I15" s="49">
        <v>4.17</v>
      </c>
      <c r="J15" s="49">
        <v>4.18</v>
      </c>
      <c r="K15" s="49"/>
      <c r="L15" s="49"/>
      <c r="M15" s="49"/>
      <c r="N15" s="49"/>
      <c r="O15" s="145">
        <f t="shared" si="0"/>
        <v>4.38</v>
      </c>
      <c r="P15" s="50" t="str">
        <f t="shared" si="1"/>
        <v>I JA</v>
      </c>
      <c r="Q15" s="125" t="s">
        <v>635</v>
      </c>
    </row>
    <row r="16" spans="1:17" ht="17.25" customHeight="1">
      <c r="A16" s="58">
        <v>10</v>
      </c>
      <c r="B16" s="121" t="s">
        <v>77</v>
      </c>
      <c r="C16" s="122" t="s">
        <v>680</v>
      </c>
      <c r="D16" s="123" t="s">
        <v>393</v>
      </c>
      <c r="E16" s="124" t="s">
        <v>84</v>
      </c>
      <c r="F16" s="124" t="s">
        <v>687</v>
      </c>
      <c r="G16" s="124"/>
      <c r="H16" s="49">
        <v>4.33</v>
      </c>
      <c r="I16" s="49">
        <v>4.37</v>
      </c>
      <c r="J16" s="49">
        <v>4.32</v>
      </c>
      <c r="K16" s="49"/>
      <c r="L16" s="49"/>
      <c r="M16" s="49"/>
      <c r="N16" s="49"/>
      <c r="O16" s="145">
        <f t="shared" si="0"/>
        <v>4.37</v>
      </c>
      <c r="P16" s="50" t="str">
        <f t="shared" si="1"/>
        <v>I JA</v>
      </c>
      <c r="Q16" s="125" t="s">
        <v>85</v>
      </c>
    </row>
    <row r="17" spans="1:17" ht="17.25" customHeight="1">
      <c r="A17" s="58">
        <v>11</v>
      </c>
      <c r="B17" s="121" t="s">
        <v>399</v>
      </c>
      <c r="C17" s="122" t="s">
        <v>871</v>
      </c>
      <c r="D17" s="123" t="s">
        <v>872</v>
      </c>
      <c r="E17" s="124" t="s">
        <v>801</v>
      </c>
      <c r="F17" s="124" t="s">
        <v>802</v>
      </c>
      <c r="G17" s="124"/>
      <c r="H17" s="49">
        <v>4.18</v>
      </c>
      <c r="I17" s="49">
        <v>4.3</v>
      </c>
      <c r="J17" s="49">
        <v>4.34</v>
      </c>
      <c r="K17" s="49"/>
      <c r="L17" s="49"/>
      <c r="M17" s="49"/>
      <c r="N17" s="49"/>
      <c r="O17" s="145">
        <f t="shared" si="0"/>
        <v>4.34</v>
      </c>
      <c r="P17" s="50" t="str">
        <f t="shared" si="1"/>
        <v>I JA</v>
      </c>
      <c r="Q17" s="125" t="s">
        <v>873</v>
      </c>
    </row>
    <row r="18" spans="1:17" ht="17.25" customHeight="1">
      <c r="A18" s="58">
        <v>12</v>
      </c>
      <c r="B18" s="121" t="s">
        <v>678</v>
      </c>
      <c r="C18" s="122" t="s">
        <v>677</v>
      </c>
      <c r="D18" s="123" t="s">
        <v>676</v>
      </c>
      <c r="E18" s="124" t="s">
        <v>84</v>
      </c>
      <c r="F18" s="124" t="s">
        <v>687</v>
      </c>
      <c r="G18" s="124"/>
      <c r="H18" s="49">
        <v>4.15</v>
      </c>
      <c r="I18" s="49">
        <v>4.28</v>
      </c>
      <c r="J18" s="49">
        <v>4.25</v>
      </c>
      <c r="K18" s="49"/>
      <c r="L18" s="49"/>
      <c r="M18" s="49"/>
      <c r="N18" s="49"/>
      <c r="O18" s="145">
        <f t="shared" si="0"/>
        <v>4.28</v>
      </c>
      <c r="P18" s="50" t="str">
        <f t="shared" si="1"/>
        <v>I JA</v>
      </c>
      <c r="Q18" s="125" t="s">
        <v>85</v>
      </c>
    </row>
    <row r="19" spans="1:17" ht="17.25" customHeight="1">
      <c r="A19" s="58">
        <v>13</v>
      </c>
      <c r="B19" s="121" t="s">
        <v>252</v>
      </c>
      <c r="C19" s="122" t="s">
        <v>532</v>
      </c>
      <c r="D19" s="123">
        <v>39182</v>
      </c>
      <c r="E19" s="124" t="s">
        <v>579</v>
      </c>
      <c r="F19" s="124" t="s">
        <v>508</v>
      </c>
      <c r="G19" s="124"/>
      <c r="H19" s="49">
        <v>4.27</v>
      </c>
      <c r="I19" s="49">
        <v>4.18</v>
      </c>
      <c r="J19" s="49" t="s">
        <v>1115</v>
      </c>
      <c r="K19" s="49"/>
      <c r="L19" s="49"/>
      <c r="M19" s="49"/>
      <c r="N19" s="49"/>
      <c r="O19" s="145">
        <f t="shared" si="0"/>
        <v>4.27</v>
      </c>
      <c r="P19" s="50" t="str">
        <f t="shared" si="1"/>
        <v>I JA</v>
      </c>
      <c r="Q19" s="125" t="s">
        <v>518</v>
      </c>
    </row>
    <row r="20" spans="1:17" ht="17.25" customHeight="1">
      <c r="A20" s="58">
        <v>14</v>
      </c>
      <c r="B20" s="121" t="s">
        <v>530</v>
      </c>
      <c r="C20" s="122" t="s">
        <v>531</v>
      </c>
      <c r="D20" s="123">
        <v>39141</v>
      </c>
      <c r="E20" s="124" t="s">
        <v>579</v>
      </c>
      <c r="F20" s="124" t="s">
        <v>508</v>
      </c>
      <c r="G20" s="124"/>
      <c r="H20" s="49">
        <v>4.04</v>
      </c>
      <c r="I20" s="49">
        <v>3.93</v>
      </c>
      <c r="J20" s="49">
        <v>4.22</v>
      </c>
      <c r="K20" s="49"/>
      <c r="L20" s="49"/>
      <c r="M20" s="49"/>
      <c r="N20" s="49"/>
      <c r="O20" s="145">
        <f t="shared" si="0"/>
        <v>4.22</v>
      </c>
      <c r="P20" s="50" t="str">
        <f t="shared" si="1"/>
        <v>I JA</v>
      </c>
      <c r="Q20" s="125" t="s">
        <v>514</v>
      </c>
    </row>
    <row r="21" spans="1:17" ht="17.25" customHeight="1">
      <c r="A21" s="58">
        <v>15</v>
      </c>
      <c r="B21" s="121" t="s">
        <v>39</v>
      </c>
      <c r="C21" s="122" t="s">
        <v>1085</v>
      </c>
      <c r="D21" s="123">
        <v>39584</v>
      </c>
      <c r="E21" s="124" t="s">
        <v>21</v>
      </c>
      <c r="F21" s="124" t="s">
        <v>22</v>
      </c>
      <c r="G21" s="124"/>
      <c r="H21" s="49">
        <v>4.17</v>
      </c>
      <c r="I21" s="49">
        <v>4.01</v>
      </c>
      <c r="J21" s="49">
        <v>3.7</v>
      </c>
      <c r="K21" s="49"/>
      <c r="L21" s="49"/>
      <c r="M21" s="49"/>
      <c r="N21" s="49"/>
      <c r="O21" s="145">
        <f t="shared" si="0"/>
        <v>4.17</v>
      </c>
      <c r="P21" s="50" t="str">
        <f t="shared" si="1"/>
        <v>II JA</v>
      </c>
      <c r="Q21" s="125" t="s">
        <v>23</v>
      </c>
    </row>
    <row r="22" spans="1:17" ht="17.25" customHeight="1">
      <c r="A22" s="58">
        <v>16</v>
      </c>
      <c r="B22" s="121" t="s">
        <v>790</v>
      </c>
      <c r="C22" s="122" t="s">
        <v>791</v>
      </c>
      <c r="D22" s="123" t="s">
        <v>292</v>
      </c>
      <c r="E22" s="124" t="s">
        <v>792</v>
      </c>
      <c r="F22" s="124" t="s">
        <v>403</v>
      </c>
      <c r="G22" s="124"/>
      <c r="H22" s="49">
        <v>4</v>
      </c>
      <c r="I22" s="49">
        <v>3.97</v>
      </c>
      <c r="J22" s="49">
        <v>3.8</v>
      </c>
      <c r="K22" s="49"/>
      <c r="L22" s="49"/>
      <c r="M22" s="49"/>
      <c r="N22" s="49"/>
      <c r="O22" s="145">
        <f t="shared" si="0"/>
        <v>4</v>
      </c>
      <c r="P22" s="50" t="str">
        <f t="shared" si="1"/>
        <v>II JA</v>
      </c>
      <c r="Q22" s="125" t="s">
        <v>404</v>
      </c>
    </row>
    <row r="23" spans="1:17" ht="17.25" customHeight="1">
      <c r="A23" s="58">
        <v>17</v>
      </c>
      <c r="B23" s="121" t="s">
        <v>1076</v>
      </c>
      <c r="C23" s="122" t="s">
        <v>1064</v>
      </c>
      <c r="D23" s="123" t="s">
        <v>1065</v>
      </c>
      <c r="E23" s="124" t="s">
        <v>992</v>
      </c>
      <c r="F23" s="124" t="s">
        <v>993</v>
      </c>
      <c r="G23" s="124"/>
      <c r="H23" s="49" t="s">
        <v>1115</v>
      </c>
      <c r="I23" s="49">
        <v>3.93</v>
      </c>
      <c r="J23" s="49">
        <v>3.57</v>
      </c>
      <c r="K23" s="49"/>
      <c r="L23" s="49"/>
      <c r="M23" s="49"/>
      <c r="N23" s="49"/>
      <c r="O23" s="145">
        <f t="shared" si="0"/>
        <v>3.93</v>
      </c>
      <c r="P23" s="50" t="str">
        <f t="shared" si="1"/>
        <v>II JA</v>
      </c>
      <c r="Q23" s="125" t="s">
        <v>1063</v>
      </c>
    </row>
    <row r="24" spans="1:17" ht="17.25" customHeight="1">
      <c r="A24" s="58">
        <v>18</v>
      </c>
      <c r="B24" s="121" t="s">
        <v>464</v>
      </c>
      <c r="C24" s="122" t="s">
        <v>225</v>
      </c>
      <c r="D24" s="123" t="s">
        <v>679</v>
      </c>
      <c r="E24" s="124" t="s">
        <v>84</v>
      </c>
      <c r="F24" s="124" t="s">
        <v>687</v>
      </c>
      <c r="G24" s="124"/>
      <c r="H24" s="49">
        <v>3.85</v>
      </c>
      <c r="I24" s="49">
        <v>3.72</v>
      </c>
      <c r="J24" s="49">
        <v>3.87</v>
      </c>
      <c r="K24" s="49"/>
      <c r="L24" s="49"/>
      <c r="M24" s="49"/>
      <c r="N24" s="49"/>
      <c r="O24" s="145">
        <f t="shared" si="0"/>
        <v>3.87</v>
      </c>
      <c r="P24" s="50" t="str">
        <f t="shared" si="1"/>
        <v>II JA</v>
      </c>
      <c r="Q24" s="125" t="s">
        <v>85</v>
      </c>
    </row>
    <row r="25" spans="1:17" ht="17.25" customHeight="1">
      <c r="A25" s="58">
        <v>19</v>
      </c>
      <c r="B25" s="121" t="s">
        <v>502</v>
      </c>
      <c r="C25" s="122" t="s">
        <v>503</v>
      </c>
      <c r="D25" s="123" t="s">
        <v>195</v>
      </c>
      <c r="E25" s="124" t="s">
        <v>238</v>
      </c>
      <c r="F25" s="124" t="s">
        <v>233</v>
      </c>
      <c r="G25" s="124"/>
      <c r="H25" s="49">
        <v>3.87</v>
      </c>
      <c r="I25" s="49">
        <v>3.77</v>
      </c>
      <c r="J25" s="49">
        <v>3.65</v>
      </c>
      <c r="K25" s="49"/>
      <c r="L25" s="49"/>
      <c r="M25" s="49"/>
      <c r="N25" s="49"/>
      <c r="O25" s="145">
        <f t="shared" si="0"/>
        <v>3.87</v>
      </c>
      <c r="P25" s="50" t="str">
        <f t="shared" si="1"/>
        <v>II JA</v>
      </c>
      <c r="Q25" s="125" t="s">
        <v>237</v>
      </c>
    </row>
    <row r="26" spans="1:17" ht="17.25" customHeight="1">
      <c r="A26" s="58">
        <v>20</v>
      </c>
      <c r="B26" s="121" t="s">
        <v>158</v>
      </c>
      <c r="C26" s="122" t="s">
        <v>533</v>
      </c>
      <c r="D26" s="123">
        <v>39941</v>
      </c>
      <c r="E26" s="124" t="s">
        <v>579</v>
      </c>
      <c r="F26" s="124" t="s">
        <v>508</v>
      </c>
      <c r="G26" s="124"/>
      <c r="H26" s="49">
        <v>3.82</v>
      </c>
      <c r="I26" s="49">
        <v>3.6</v>
      </c>
      <c r="J26" s="49">
        <v>3.78</v>
      </c>
      <c r="K26" s="49"/>
      <c r="L26" s="49"/>
      <c r="M26" s="49"/>
      <c r="N26" s="49"/>
      <c r="O26" s="145">
        <f t="shared" si="0"/>
        <v>3.82</v>
      </c>
      <c r="P26" s="50" t="str">
        <f t="shared" si="1"/>
        <v>III JA</v>
      </c>
      <c r="Q26" s="125" t="s">
        <v>534</v>
      </c>
    </row>
    <row r="27" spans="1:17" ht="17.25" customHeight="1">
      <c r="A27" s="58">
        <v>21</v>
      </c>
      <c r="B27" s="121" t="s">
        <v>27</v>
      </c>
      <c r="C27" s="122" t="s">
        <v>909</v>
      </c>
      <c r="D27" s="123">
        <v>39290</v>
      </c>
      <c r="E27" s="124" t="s">
        <v>50</v>
      </c>
      <c r="F27" s="124" t="s">
        <v>51</v>
      </c>
      <c r="G27" s="124" t="s">
        <v>906</v>
      </c>
      <c r="H27" s="49" t="s">
        <v>1115</v>
      </c>
      <c r="I27" s="49" t="s">
        <v>1115</v>
      </c>
      <c r="J27" s="49">
        <v>3.82</v>
      </c>
      <c r="K27" s="49"/>
      <c r="L27" s="49"/>
      <c r="M27" s="49"/>
      <c r="N27" s="49"/>
      <c r="O27" s="145">
        <f t="shared" si="0"/>
        <v>3.82</v>
      </c>
      <c r="P27" s="50" t="str">
        <f t="shared" si="1"/>
        <v>III JA</v>
      </c>
      <c r="Q27" s="125" t="s">
        <v>907</v>
      </c>
    </row>
    <row r="28" spans="1:17" ht="17.25" customHeight="1">
      <c r="A28" s="58">
        <v>22</v>
      </c>
      <c r="B28" s="121" t="s">
        <v>83</v>
      </c>
      <c r="C28" s="122" t="s">
        <v>1066</v>
      </c>
      <c r="D28" s="123" t="s">
        <v>355</v>
      </c>
      <c r="E28" s="124" t="s">
        <v>992</v>
      </c>
      <c r="F28" s="124" t="s">
        <v>993</v>
      </c>
      <c r="G28" s="124"/>
      <c r="H28" s="49">
        <v>3.44</v>
      </c>
      <c r="I28" s="49">
        <v>3.78</v>
      </c>
      <c r="J28" s="49">
        <v>3.42</v>
      </c>
      <c r="K28" s="49"/>
      <c r="L28" s="49"/>
      <c r="M28" s="49"/>
      <c r="N28" s="49"/>
      <c r="O28" s="145">
        <f t="shared" si="0"/>
        <v>3.78</v>
      </c>
      <c r="P28" s="50" t="str">
        <f t="shared" si="1"/>
        <v>III JA</v>
      </c>
      <c r="Q28" s="125" t="s">
        <v>1063</v>
      </c>
    </row>
    <row r="29" spans="1:17" ht="17.25" customHeight="1">
      <c r="A29" s="58">
        <v>23</v>
      </c>
      <c r="B29" s="121" t="s">
        <v>89</v>
      </c>
      <c r="C29" s="122" t="s">
        <v>918</v>
      </c>
      <c r="D29" s="123" t="s">
        <v>919</v>
      </c>
      <c r="E29" s="124" t="s">
        <v>183</v>
      </c>
      <c r="F29" s="124" t="s">
        <v>106</v>
      </c>
      <c r="G29" s="124"/>
      <c r="H29" s="49">
        <v>3.76</v>
      </c>
      <c r="I29" s="49">
        <v>3.58</v>
      </c>
      <c r="J29" s="49">
        <v>3.75</v>
      </c>
      <c r="K29" s="49"/>
      <c r="L29" s="49"/>
      <c r="M29" s="49"/>
      <c r="N29" s="49"/>
      <c r="O29" s="145">
        <f t="shared" si="0"/>
        <v>3.76</v>
      </c>
      <c r="P29" s="50" t="str">
        <f t="shared" si="1"/>
        <v>III JA</v>
      </c>
      <c r="Q29" s="125" t="s">
        <v>107</v>
      </c>
    </row>
    <row r="30" spans="1:17" ht="17.25" customHeight="1">
      <c r="A30" s="58">
        <v>24</v>
      </c>
      <c r="B30" s="121" t="s">
        <v>499</v>
      </c>
      <c r="C30" s="122" t="s">
        <v>500</v>
      </c>
      <c r="D30" s="123" t="s">
        <v>501</v>
      </c>
      <c r="E30" s="124" t="s">
        <v>238</v>
      </c>
      <c r="F30" s="124" t="s">
        <v>233</v>
      </c>
      <c r="G30" s="124"/>
      <c r="H30" s="49">
        <v>3.74</v>
      </c>
      <c r="I30" s="49">
        <v>2.97</v>
      </c>
      <c r="J30" s="49">
        <v>3.23</v>
      </c>
      <c r="K30" s="49"/>
      <c r="L30" s="49"/>
      <c r="M30" s="49"/>
      <c r="N30" s="49"/>
      <c r="O30" s="145">
        <f t="shared" si="0"/>
        <v>3.74</v>
      </c>
      <c r="P30" s="50" t="str">
        <f t="shared" si="1"/>
        <v>III JA</v>
      </c>
      <c r="Q30" s="125" t="s">
        <v>237</v>
      </c>
    </row>
    <row r="31" spans="1:17" ht="17.25" customHeight="1">
      <c r="A31" s="58">
        <v>25</v>
      </c>
      <c r="B31" s="121" t="s">
        <v>821</v>
      </c>
      <c r="C31" s="122" t="s">
        <v>290</v>
      </c>
      <c r="D31" s="123" t="s">
        <v>822</v>
      </c>
      <c r="E31" s="124" t="s">
        <v>801</v>
      </c>
      <c r="F31" s="124" t="s">
        <v>802</v>
      </c>
      <c r="G31" s="124"/>
      <c r="H31" s="49" t="s">
        <v>1115</v>
      </c>
      <c r="I31" s="49">
        <v>3.71</v>
      </c>
      <c r="J31" s="49">
        <v>3.55</v>
      </c>
      <c r="K31" s="49"/>
      <c r="L31" s="49"/>
      <c r="M31" s="49"/>
      <c r="N31" s="49"/>
      <c r="O31" s="145">
        <f t="shared" si="0"/>
        <v>3.71</v>
      </c>
      <c r="P31" s="50" t="str">
        <f t="shared" si="1"/>
        <v>III JA</v>
      </c>
      <c r="Q31" s="125" t="s">
        <v>811</v>
      </c>
    </row>
    <row r="32" spans="1:17" ht="17.25" customHeight="1">
      <c r="A32" s="58">
        <v>26</v>
      </c>
      <c r="B32" s="121" t="s">
        <v>201</v>
      </c>
      <c r="C32" s="122" t="s">
        <v>488</v>
      </c>
      <c r="D32" s="123">
        <v>39093</v>
      </c>
      <c r="E32" s="124" t="s">
        <v>498</v>
      </c>
      <c r="F32" s="124" t="s">
        <v>485</v>
      </c>
      <c r="G32" s="124"/>
      <c r="H32" s="49">
        <v>3.7</v>
      </c>
      <c r="I32" s="49" t="s">
        <v>1115</v>
      </c>
      <c r="J32" s="49">
        <v>3</v>
      </c>
      <c r="K32" s="49"/>
      <c r="L32" s="49"/>
      <c r="M32" s="49"/>
      <c r="N32" s="49"/>
      <c r="O32" s="145">
        <f t="shared" si="0"/>
        <v>3.7</v>
      </c>
      <c r="P32" s="50" t="str">
        <f t="shared" si="1"/>
        <v>III JA</v>
      </c>
      <c r="Q32" s="125" t="s">
        <v>75</v>
      </c>
    </row>
    <row r="33" spans="1:17" ht="16.5" customHeight="1">
      <c r="A33" s="58">
        <v>27</v>
      </c>
      <c r="B33" s="121" t="s">
        <v>201</v>
      </c>
      <c r="C33" s="122" t="s">
        <v>807</v>
      </c>
      <c r="D33" s="123" t="s">
        <v>808</v>
      </c>
      <c r="E33" s="124" t="s">
        <v>801</v>
      </c>
      <c r="F33" s="124" t="s">
        <v>802</v>
      </c>
      <c r="G33" s="124"/>
      <c r="H33" s="49">
        <v>3.46</v>
      </c>
      <c r="I33" s="49">
        <v>3.12</v>
      </c>
      <c r="J33" s="49">
        <v>3.43</v>
      </c>
      <c r="K33" s="49"/>
      <c r="L33" s="49"/>
      <c r="M33" s="49"/>
      <c r="N33" s="49"/>
      <c r="O33" s="145">
        <f t="shared" si="0"/>
        <v>3.46</v>
      </c>
      <c r="P33" s="114" t="b">
        <f t="shared" si="1"/>
        <v>0</v>
      </c>
      <c r="Q33" s="125" t="s">
        <v>803</v>
      </c>
    </row>
    <row r="34" spans="1:17" ht="16.5" customHeight="1">
      <c r="A34" s="58">
        <v>28</v>
      </c>
      <c r="B34" s="121" t="s">
        <v>68</v>
      </c>
      <c r="C34" s="122" t="s">
        <v>752</v>
      </c>
      <c r="D34" s="123" t="s">
        <v>753</v>
      </c>
      <c r="E34" s="124" t="s">
        <v>710</v>
      </c>
      <c r="F34" s="124" t="s">
        <v>709</v>
      </c>
      <c r="G34" s="124"/>
      <c r="H34" s="49">
        <v>3.32</v>
      </c>
      <c r="I34" s="49">
        <v>3.38</v>
      </c>
      <c r="J34" s="49">
        <v>3.26</v>
      </c>
      <c r="K34" s="49"/>
      <c r="L34" s="49"/>
      <c r="M34" s="49"/>
      <c r="N34" s="49"/>
      <c r="O34" s="145">
        <f t="shared" si="0"/>
        <v>3.38</v>
      </c>
      <c r="P34" s="114" t="b">
        <f t="shared" si="1"/>
        <v>0</v>
      </c>
      <c r="Q34" s="125" t="s">
        <v>770</v>
      </c>
    </row>
    <row r="35" spans="1:17" ht="16.5" customHeight="1">
      <c r="A35" s="58">
        <v>29</v>
      </c>
      <c r="B35" s="121" t="s">
        <v>27</v>
      </c>
      <c r="C35" s="122" t="s">
        <v>476</v>
      </c>
      <c r="D35" s="123" t="s">
        <v>477</v>
      </c>
      <c r="E35" s="124" t="s">
        <v>382</v>
      </c>
      <c r="F35" s="124" t="s">
        <v>129</v>
      </c>
      <c r="G35" s="124" t="s">
        <v>29</v>
      </c>
      <c r="H35" s="49" t="s">
        <v>1115</v>
      </c>
      <c r="I35" s="49">
        <v>3.22</v>
      </c>
      <c r="J35" s="49">
        <v>3.36</v>
      </c>
      <c r="K35" s="49"/>
      <c r="L35" s="49"/>
      <c r="M35" s="49"/>
      <c r="N35" s="49"/>
      <c r="O35" s="145">
        <f t="shared" si="0"/>
        <v>3.36</v>
      </c>
      <c r="P35" s="114" t="b">
        <f t="shared" si="1"/>
        <v>0</v>
      </c>
      <c r="Q35" s="125" t="s">
        <v>123</v>
      </c>
    </row>
    <row r="36" spans="1:17" ht="16.5" customHeight="1">
      <c r="A36" s="58">
        <v>30</v>
      </c>
      <c r="B36" s="121" t="s">
        <v>267</v>
      </c>
      <c r="C36" s="122" t="s">
        <v>908</v>
      </c>
      <c r="D36" s="123">
        <v>39181</v>
      </c>
      <c r="E36" s="124" t="s">
        <v>50</v>
      </c>
      <c r="F36" s="124" t="s">
        <v>51</v>
      </c>
      <c r="G36" s="124" t="s">
        <v>906</v>
      </c>
      <c r="H36" s="49">
        <v>3.24</v>
      </c>
      <c r="I36" s="49">
        <v>3.21</v>
      </c>
      <c r="J36" s="49">
        <v>2.95</v>
      </c>
      <c r="K36" s="49"/>
      <c r="L36" s="49"/>
      <c r="M36" s="49"/>
      <c r="N36" s="49"/>
      <c r="O36" s="145">
        <f t="shared" si="0"/>
        <v>3.24</v>
      </c>
      <c r="P36" s="114" t="b">
        <f t="shared" si="1"/>
        <v>0</v>
      </c>
      <c r="Q36" s="125" t="s">
        <v>907</v>
      </c>
    </row>
    <row r="37" spans="1:17" ht="16.5" customHeight="1">
      <c r="A37" s="58">
        <v>31</v>
      </c>
      <c r="B37" s="121" t="s">
        <v>504</v>
      </c>
      <c r="C37" s="122" t="s">
        <v>503</v>
      </c>
      <c r="D37" s="123" t="s">
        <v>505</v>
      </c>
      <c r="E37" s="124" t="s">
        <v>238</v>
      </c>
      <c r="F37" s="124" t="s">
        <v>233</v>
      </c>
      <c r="G37" s="124"/>
      <c r="H37" s="49">
        <v>3.24</v>
      </c>
      <c r="I37" s="49">
        <v>3</v>
      </c>
      <c r="J37" s="49">
        <v>3.07</v>
      </c>
      <c r="K37" s="49"/>
      <c r="L37" s="49"/>
      <c r="M37" s="49"/>
      <c r="N37" s="49"/>
      <c r="O37" s="145">
        <f t="shared" si="0"/>
        <v>3.24</v>
      </c>
      <c r="P37" s="114" t="b">
        <f t="shared" si="1"/>
        <v>0</v>
      </c>
      <c r="Q37" s="125" t="s">
        <v>237</v>
      </c>
    </row>
    <row r="38" spans="1:17" ht="16.5" customHeight="1">
      <c r="A38" s="58">
        <v>32</v>
      </c>
      <c r="B38" s="121" t="s">
        <v>89</v>
      </c>
      <c r="C38" s="122" t="s">
        <v>356</v>
      </c>
      <c r="D38" s="123" t="s">
        <v>358</v>
      </c>
      <c r="E38" s="124" t="s">
        <v>359</v>
      </c>
      <c r="F38" s="124" t="s">
        <v>349</v>
      </c>
      <c r="G38" s="124" t="s">
        <v>350</v>
      </c>
      <c r="H38" s="49">
        <v>2.93</v>
      </c>
      <c r="I38" s="49">
        <v>3</v>
      </c>
      <c r="J38" s="49">
        <v>3.22</v>
      </c>
      <c r="K38" s="49"/>
      <c r="L38" s="49"/>
      <c r="M38" s="49"/>
      <c r="N38" s="49"/>
      <c r="O38" s="145">
        <f t="shared" si="0"/>
        <v>3.22</v>
      </c>
      <c r="P38" s="114" t="b">
        <f t="shared" si="1"/>
        <v>0</v>
      </c>
      <c r="Q38" s="125" t="s">
        <v>61</v>
      </c>
    </row>
    <row r="39" spans="1:17" ht="16.5" customHeight="1">
      <c r="A39" s="58">
        <v>33</v>
      </c>
      <c r="B39" s="121" t="s">
        <v>30</v>
      </c>
      <c r="C39" s="122" t="s">
        <v>752</v>
      </c>
      <c r="D39" s="123" t="s">
        <v>753</v>
      </c>
      <c r="E39" s="124" t="s">
        <v>710</v>
      </c>
      <c r="F39" s="124" t="s">
        <v>709</v>
      </c>
      <c r="G39" s="124"/>
      <c r="H39" s="49" t="s">
        <v>1115</v>
      </c>
      <c r="I39" s="49" t="s">
        <v>1115</v>
      </c>
      <c r="J39" s="49">
        <v>2.78</v>
      </c>
      <c r="K39" s="49"/>
      <c r="L39" s="49"/>
      <c r="M39" s="49"/>
      <c r="N39" s="49"/>
      <c r="O39" s="145">
        <f t="shared" si="0"/>
        <v>2.78</v>
      </c>
      <c r="P39" s="114" t="b">
        <f t="shared" si="1"/>
        <v>0</v>
      </c>
      <c r="Q39" s="125" t="s">
        <v>770</v>
      </c>
    </row>
  </sheetData>
  <sheetProtection/>
  <mergeCells count="1">
    <mergeCell ref="H5:N5"/>
  </mergeCells>
  <printOptions horizontalCentered="1"/>
  <pageMargins left="0.35433070866141736" right="0.15748031496062992" top="0.11811023622047245" bottom="0.11811023622047245" header="0.31496062992125984" footer="0.31496062992125984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6"/>
  <sheetViews>
    <sheetView workbookViewId="0" topLeftCell="A1">
      <selection activeCell="A5" sqref="A5"/>
    </sheetView>
  </sheetViews>
  <sheetFormatPr defaultColWidth="9.140625" defaultRowHeight="12.75"/>
  <cols>
    <col min="1" max="1" width="5.28125" style="15" customWidth="1"/>
    <col min="2" max="2" width="9.57421875" style="15" customWidth="1"/>
    <col min="3" max="3" width="12.00390625" style="15" bestFit="1" customWidth="1"/>
    <col min="4" max="4" width="10.7109375" style="16" customWidth="1"/>
    <col min="5" max="5" width="12.140625" style="17" bestFit="1" customWidth="1"/>
    <col min="6" max="6" width="14.00390625" style="17" bestFit="1" customWidth="1"/>
    <col min="7" max="7" width="9.28125" style="18" bestFit="1" customWidth="1"/>
    <col min="8" max="10" width="4.7109375" style="19" customWidth="1"/>
    <col min="11" max="11" width="4.7109375" style="20" hidden="1" customWidth="1"/>
    <col min="12" max="14" width="4.7109375" style="19" customWidth="1"/>
    <col min="15" max="15" width="9.140625" style="21" customWidth="1"/>
    <col min="16" max="16" width="7.00390625" style="22" bestFit="1" customWidth="1"/>
    <col min="17" max="17" width="19.57421875" style="4" bestFit="1" customWidth="1"/>
    <col min="18" max="16384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6" s="4" customFormat="1" ht="12" customHeight="1">
      <c r="A3" s="15"/>
      <c r="B3" s="15"/>
      <c r="C3" s="23"/>
      <c r="D3" s="24"/>
      <c r="E3" s="25"/>
      <c r="F3" s="25"/>
      <c r="G3" s="18"/>
      <c r="H3" s="26"/>
      <c r="I3" s="26"/>
      <c r="J3" s="26"/>
      <c r="K3" s="21"/>
      <c r="L3" s="26"/>
      <c r="M3" s="26"/>
      <c r="N3" s="26"/>
      <c r="O3" s="21"/>
      <c r="P3" s="22"/>
    </row>
    <row r="4" spans="2:16" s="12" customFormat="1" ht="15.75">
      <c r="B4" s="1" t="s">
        <v>90</v>
      </c>
      <c r="D4" s="27"/>
      <c r="E4" s="28"/>
      <c r="F4" s="28"/>
      <c r="G4" s="29"/>
      <c r="H4" s="30"/>
      <c r="I4" s="30"/>
      <c r="J4" s="30"/>
      <c r="K4" s="40"/>
      <c r="L4" s="30"/>
      <c r="M4" s="30"/>
      <c r="N4" s="30"/>
      <c r="O4" s="41"/>
      <c r="P4" s="8"/>
    </row>
    <row r="5" spans="4:16" s="4" customFormat="1" ht="18" customHeight="1">
      <c r="D5" s="16"/>
      <c r="H5" s="153" t="s">
        <v>73</v>
      </c>
      <c r="I5" s="154"/>
      <c r="J5" s="154"/>
      <c r="K5" s="154"/>
      <c r="L5" s="154"/>
      <c r="M5" s="154"/>
      <c r="N5" s="155"/>
      <c r="O5" s="59"/>
      <c r="P5" s="60"/>
    </row>
    <row r="6" spans="1:17" s="52" customFormat="1" ht="18" customHeight="1">
      <c r="A6" s="32" t="s">
        <v>1108</v>
      </c>
      <c r="B6" s="53" t="s">
        <v>3</v>
      </c>
      <c r="C6" s="54" t="s">
        <v>4</v>
      </c>
      <c r="D6" s="55" t="s">
        <v>5</v>
      </c>
      <c r="E6" s="56" t="s">
        <v>6</v>
      </c>
      <c r="F6" s="56" t="s">
        <v>7</v>
      </c>
      <c r="G6" s="56" t="s">
        <v>8</v>
      </c>
      <c r="H6" s="57">
        <v>1</v>
      </c>
      <c r="I6" s="45">
        <v>2</v>
      </c>
      <c r="J6" s="45">
        <v>3</v>
      </c>
      <c r="K6" s="45" t="s">
        <v>16</v>
      </c>
      <c r="L6" s="61">
        <v>4</v>
      </c>
      <c r="M6" s="45">
        <v>5</v>
      </c>
      <c r="N6" s="62">
        <v>6</v>
      </c>
      <c r="O6" s="64" t="s">
        <v>14</v>
      </c>
      <c r="P6" s="65" t="s">
        <v>11</v>
      </c>
      <c r="Q6" s="63" t="s">
        <v>12</v>
      </c>
    </row>
    <row r="7" spans="1:51" ht="18" customHeight="1">
      <c r="A7" s="58">
        <v>1</v>
      </c>
      <c r="B7" s="121" t="s">
        <v>1000</v>
      </c>
      <c r="C7" s="122" t="s">
        <v>1001</v>
      </c>
      <c r="D7" s="123" t="s">
        <v>205</v>
      </c>
      <c r="E7" s="124" t="s">
        <v>992</v>
      </c>
      <c r="F7" s="124" t="s">
        <v>993</v>
      </c>
      <c r="G7" s="124"/>
      <c r="H7" s="49">
        <v>4.78</v>
      </c>
      <c r="I7" s="49">
        <v>4.62</v>
      </c>
      <c r="J7" s="49">
        <v>4.66</v>
      </c>
      <c r="K7" s="49"/>
      <c r="L7" s="49">
        <v>4.63</v>
      </c>
      <c r="M7" s="49">
        <v>4.67</v>
      </c>
      <c r="N7" s="49">
        <v>5.04</v>
      </c>
      <c r="O7" s="145">
        <f aca="true" t="shared" si="0" ref="O7:O26">MAX(H7:N7)</f>
        <v>5.04</v>
      </c>
      <c r="P7" s="146" t="str">
        <f aca="true" t="shared" si="1" ref="P7:P26">IF(ISBLANK(O7),"",IF(O7&gt;=7.2,"KSM",IF(O7&gt;=6.7,"I A",IF(O7&gt;=6.2,"II A",IF(O7&gt;=5.6,"III A",IF(O7&gt;=5,"I JA",IF(O7&gt;=4.45,"II JA",IF(O7&gt;=4,"III JA"))))))))</f>
        <v>I JA</v>
      </c>
      <c r="Q7" s="125" t="s">
        <v>997</v>
      </c>
      <c r="R7" s="19"/>
      <c r="T7" s="19"/>
      <c r="V7" s="19"/>
      <c r="X7" s="19"/>
      <c r="Z7" s="19"/>
      <c r="AB7" s="19"/>
      <c r="AC7" s="19"/>
      <c r="AE7" s="19"/>
      <c r="AG7" s="19"/>
      <c r="AI7" s="19"/>
      <c r="AK7" s="19"/>
      <c r="AM7" s="19"/>
      <c r="AN7" s="19"/>
      <c r="AP7" s="19"/>
      <c r="AR7" s="19"/>
      <c r="AT7" s="19"/>
      <c r="AV7" s="19"/>
      <c r="AX7" s="19"/>
      <c r="AY7" s="19"/>
    </row>
    <row r="8" spans="1:17" ht="18" customHeight="1">
      <c r="A8" s="58">
        <v>2</v>
      </c>
      <c r="B8" s="121" t="s">
        <v>1114</v>
      </c>
      <c r="C8" s="122" t="s">
        <v>259</v>
      </c>
      <c r="D8" s="123">
        <v>39230</v>
      </c>
      <c r="E8" s="124" t="s">
        <v>76</v>
      </c>
      <c r="F8" s="124" t="s">
        <v>689</v>
      </c>
      <c r="G8" s="124"/>
      <c r="H8" s="49">
        <v>4.51</v>
      </c>
      <c r="I8" s="49">
        <v>4.42</v>
      </c>
      <c r="J8" s="49">
        <v>4.43</v>
      </c>
      <c r="K8" s="49"/>
      <c r="L8" s="49">
        <v>4.43</v>
      </c>
      <c r="M8" s="49">
        <v>4.57</v>
      </c>
      <c r="N8" s="49">
        <v>4.7</v>
      </c>
      <c r="O8" s="145">
        <f t="shared" si="0"/>
        <v>4.7</v>
      </c>
      <c r="P8" s="146" t="str">
        <f t="shared" si="1"/>
        <v>II JA</v>
      </c>
      <c r="Q8" s="125" t="s">
        <v>260</v>
      </c>
    </row>
    <row r="9" spans="1:17" ht="18" customHeight="1">
      <c r="A9" s="58">
        <v>3</v>
      </c>
      <c r="B9" s="121" t="s">
        <v>299</v>
      </c>
      <c r="C9" s="122" t="s">
        <v>300</v>
      </c>
      <c r="D9" s="123" t="s">
        <v>301</v>
      </c>
      <c r="E9" s="124" t="s">
        <v>309</v>
      </c>
      <c r="F9" s="124" t="s">
        <v>33</v>
      </c>
      <c r="G9" s="124"/>
      <c r="H9" s="49">
        <v>4.65</v>
      </c>
      <c r="I9" s="49">
        <v>4.56</v>
      </c>
      <c r="J9" s="49">
        <v>4.68</v>
      </c>
      <c r="K9" s="49"/>
      <c r="L9" s="49" t="s">
        <v>1115</v>
      </c>
      <c r="M9" s="49" t="s">
        <v>1115</v>
      </c>
      <c r="N9" s="49">
        <v>3.97</v>
      </c>
      <c r="O9" s="145">
        <f t="shared" si="0"/>
        <v>4.68</v>
      </c>
      <c r="P9" s="146" t="str">
        <f t="shared" si="1"/>
        <v>II JA</v>
      </c>
      <c r="Q9" s="125" t="s">
        <v>91</v>
      </c>
    </row>
    <row r="10" spans="1:52" s="110" customFormat="1" ht="18" customHeight="1">
      <c r="A10" s="58">
        <v>4</v>
      </c>
      <c r="B10" s="121" t="s">
        <v>438</v>
      </c>
      <c r="C10" s="122" t="s">
        <v>439</v>
      </c>
      <c r="D10" s="123" t="s">
        <v>440</v>
      </c>
      <c r="E10" s="124" t="s">
        <v>383</v>
      </c>
      <c r="F10" s="124" t="s">
        <v>441</v>
      </c>
      <c r="G10" s="124"/>
      <c r="H10" s="49" t="s">
        <v>1115</v>
      </c>
      <c r="I10" s="49">
        <v>4.54</v>
      </c>
      <c r="J10" s="49">
        <v>4.28</v>
      </c>
      <c r="K10" s="49"/>
      <c r="L10" s="49" t="s">
        <v>1115</v>
      </c>
      <c r="M10" s="49">
        <v>4.24</v>
      </c>
      <c r="N10" s="49" t="s">
        <v>1115</v>
      </c>
      <c r="O10" s="145">
        <f t="shared" si="0"/>
        <v>4.54</v>
      </c>
      <c r="P10" s="146" t="str">
        <f t="shared" si="1"/>
        <v>II JA</v>
      </c>
      <c r="Q10" s="125" t="s">
        <v>452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</row>
    <row r="11" spans="1:51" ht="18" customHeight="1">
      <c r="A11" s="58">
        <v>5</v>
      </c>
      <c r="B11" s="121" t="s">
        <v>318</v>
      </c>
      <c r="C11" s="122" t="s">
        <v>535</v>
      </c>
      <c r="D11" s="123">
        <v>39364</v>
      </c>
      <c r="E11" s="124" t="s">
        <v>579</v>
      </c>
      <c r="F11" s="124" t="s">
        <v>508</v>
      </c>
      <c r="G11" s="124"/>
      <c r="H11" s="49">
        <v>4.45</v>
      </c>
      <c r="I11" s="49">
        <v>4.22</v>
      </c>
      <c r="J11" s="49">
        <v>4.45</v>
      </c>
      <c r="K11" s="49"/>
      <c r="L11" s="49">
        <v>4.34</v>
      </c>
      <c r="M11" s="49">
        <v>4.42</v>
      </c>
      <c r="N11" s="49">
        <v>4.53</v>
      </c>
      <c r="O11" s="145">
        <f t="shared" si="0"/>
        <v>4.53</v>
      </c>
      <c r="P11" s="146" t="str">
        <f t="shared" si="1"/>
        <v>II JA</v>
      </c>
      <c r="Q11" s="125" t="s">
        <v>518</v>
      </c>
      <c r="R11" s="19"/>
      <c r="T11" s="19"/>
      <c r="V11" s="19"/>
      <c r="X11" s="19"/>
      <c r="Z11" s="19"/>
      <c r="AB11" s="19"/>
      <c r="AC11" s="19"/>
      <c r="AE11" s="19"/>
      <c r="AG11" s="19"/>
      <c r="AI11" s="19"/>
      <c r="AK11" s="19"/>
      <c r="AM11" s="19"/>
      <c r="AN11" s="19"/>
      <c r="AP11" s="19"/>
      <c r="AR11" s="19"/>
      <c r="AT11" s="19"/>
      <c r="AV11" s="19"/>
      <c r="AX11" s="19"/>
      <c r="AY11" s="19"/>
    </row>
    <row r="12" spans="1:17" ht="18" customHeight="1">
      <c r="A12" s="58">
        <v>6</v>
      </c>
      <c r="B12" s="121" t="s">
        <v>924</v>
      </c>
      <c r="C12" s="122" t="s">
        <v>925</v>
      </c>
      <c r="D12" s="123" t="s">
        <v>926</v>
      </c>
      <c r="E12" s="124" t="s">
        <v>336</v>
      </c>
      <c r="F12" s="124" t="s">
        <v>35</v>
      </c>
      <c r="G12" s="124"/>
      <c r="H12" s="49">
        <v>4.38</v>
      </c>
      <c r="I12" s="49">
        <v>4.32</v>
      </c>
      <c r="J12" s="49">
        <v>4.44</v>
      </c>
      <c r="K12" s="49"/>
      <c r="L12" s="49">
        <v>4.45</v>
      </c>
      <c r="M12" s="49" t="s">
        <v>1115</v>
      </c>
      <c r="N12" s="49" t="s">
        <v>1115</v>
      </c>
      <c r="O12" s="145">
        <f t="shared" si="0"/>
        <v>4.45</v>
      </c>
      <c r="P12" s="146" t="str">
        <f t="shared" si="1"/>
        <v>II JA</v>
      </c>
      <c r="Q12" s="125" t="s">
        <v>36</v>
      </c>
    </row>
    <row r="13" spans="1:17" ht="18" customHeight="1">
      <c r="A13" s="58">
        <v>7</v>
      </c>
      <c r="B13" s="121" t="s">
        <v>630</v>
      </c>
      <c r="C13" s="122" t="s">
        <v>899</v>
      </c>
      <c r="D13" s="123" t="s">
        <v>745</v>
      </c>
      <c r="E13" s="124" t="s">
        <v>801</v>
      </c>
      <c r="F13" s="124" t="s">
        <v>802</v>
      </c>
      <c r="G13" s="124"/>
      <c r="H13" s="49">
        <v>4.32</v>
      </c>
      <c r="I13" s="49">
        <v>4.36</v>
      </c>
      <c r="J13" s="49">
        <v>4.15</v>
      </c>
      <c r="K13" s="49"/>
      <c r="L13" s="49">
        <v>4.27</v>
      </c>
      <c r="M13" s="49">
        <v>4.06</v>
      </c>
      <c r="N13" s="49" t="s">
        <v>1115</v>
      </c>
      <c r="O13" s="145">
        <f t="shared" si="0"/>
        <v>4.36</v>
      </c>
      <c r="P13" s="146" t="str">
        <f t="shared" si="1"/>
        <v>III JA</v>
      </c>
      <c r="Q13" s="125" t="s">
        <v>892</v>
      </c>
    </row>
    <row r="14" spans="1:17" ht="18" customHeight="1">
      <c r="A14" s="58">
        <v>8</v>
      </c>
      <c r="B14" s="121" t="s">
        <v>269</v>
      </c>
      <c r="C14" s="122" t="s">
        <v>611</v>
      </c>
      <c r="D14" s="123">
        <v>39792</v>
      </c>
      <c r="E14" s="124" t="s">
        <v>602</v>
      </c>
      <c r="F14" s="124" t="s">
        <v>603</v>
      </c>
      <c r="G14" s="124"/>
      <c r="H14" s="49">
        <v>4.35</v>
      </c>
      <c r="I14" s="49">
        <v>4.3</v>
      </c>
      <c r="J14" s="49">
        <v>4.26</v>
      </c>
      <c r="K14" s="49"/>
      <c r="L14" s="49">
        <v>4.3</v>
      </c>
      <c r="M14" s="49">
        <v>4.09</v>
      </c>
      <c r="N14" s="49">
        <v>4.31</v>
      </c>
      <c r="O14" s="145">
        <f t="shared" si="0"/>
        <v>4.35</v>
      </c>
      <c r="P14" s="146" t="str">
        <f t="shared" si="1"/>
        <v>III JA</v>
      </c>
      <c r="Q14" s="125" t="s">
        <v>610</v>
      </c>
    </row>
    <row r="15" spans="1:17" ht="18" customHeight="1">
      <c r="A15" s="58">
        <v>9</v>
      </c>
      <c r="B15" s="121" t="s">
        <v>311</v>
      </c>
      <c r="C15" s="122" t="s">
        <v>587</v>
      </c>
      <c r="D15" s="123">
        <v>39933</v>
      </c>
      <c r="E15" s="124" t="s">
        <v>579</v>
      </c>
      <c r="F15" s="124"/>
      <c r="G15" s="124"/>
      <c r="H15" s="49">
        <v>3.76</v>
      </c>
      <c r="I15" s="49">
        <v>3.8</v>
      </c>
      <c r="J15" s="49">
        <v>4.03</v>
      </c>
      <c r="K15" s="49"/>
      <c r="L15" s="49"/>
      <c r="M15" s="49"/>
      <c r="N15" s="49"/>
      <c r="O15" s="145">
        <f t="shared" si="0"/>
        <v>4.03</v>
      </c>
      <c r="P15" s="146" t="str">
        <f t="shared" si="1"/>
        <v>III JA</v>
      </c>
      <c r="Q15" s="125" t="s">
        <v>537</v>
      </c>
    </row>
    <row r="16" spans="1:17" ht="18" customHeight="1">
      <c r="A16" s="58">
        <v>10</v>
      </c>
      <c r="B16" s="121" t="s">
        <v>605</v>
      </c>
      <c r="C16" s="122" t="s">
        <v>606</v>
      </c>
      <c r="D16" s="123">
        <v>39511</v>
      </c>
      <c r="E16" s="124" t="s">
        <v>602</v>
      </c>
      <c r="F16" s="124" t="s">
        <v>603</v>
      </c>
      <c r="G16" s="124"/>
      <c r="H16" s="49">
        <v>3.96</v>
      </c>
      <c r="I16" s="49">
        <v>4.02</v>
      </c>
      <c r="J16" s="49" t="s">
        <v>1115</v>
      </c>
      <c r="K16" s="49"/>
      <c r="L16" s="49"/>
      <c r="M16" s="49"/>
      <c r="N16" s="49"/>
      <c r="O16" s="145">
        <f t="shared" si="0"/>
        <v>4.02</v>
      </c>
      <c r="P16" s="146" t="str">
        <f t="shared" si="1"/>
        <v>III JA</v>
      </c>
      <c r="Q16" s="125" t="s">
        <v>604</v>
      </c>
    </row>
    <row r="17" spans="1:17" ht="18" customHeight="1">
      <c r="A17" s="58">
        <v>11</v>
      </c>
      <c r="B17" s="121" t="s">
        <v>176</v>
      </c>
      <c r="C17" s="122" t="s">
        <v>576</v>
      </c>
      <c r="D17" s="123">
        <v>39624</v>
      </c>
      <c r="E17" s="124" t="s">
        <v>579</v>
      </c>
      <c r="F17" s="124" t="s">
        <v>508</v>
      </c>
      <c r="G17" s="124"/>
      <c r="H17" s="102">
        <v>3.98</v>
      </c>
      <c r="I17" s="102" t="s">
        <v>1115</v>
      </c>
      <c r="J17" s="102">
        <v>3.95</v>
      </c>
      <c r="K17" s="102"/>
      <c r="L17" s="102"/>
      <c r="M17" s="102"/>
      <c r="N17" s="102"/>
      <c r="O17" s="145">
        <f t="shared" si="0"/>
        <v>3.98</v>
      </c>
      <c r="P17" s="120" t="b">
        <f t="shared" si="1"/>
        <v>0</v>
      </c>
      <c r="Q17" s="125" t="s">
        <v>509</v>
      </c>
    </row>
    <row r="18" spans="1:17" ht="18" customHeight="1">
      <c r="A18" s="58">
        <v>12</v>
      </c>
      <c r="B18" s="121" t="s">
        <v>44</v>
      </c>
      <c r="C18" s="122" t="s">
        <v>923</v>
      </c>
      <c r="D18" s="123" t="s">
        <v>835</v>
      </c>
      <c r="E18" s="124" t="s">
        <v>336</v>
      </c>
      <c r="F18" s="124" t="s">
        <v>35</v>
      </c>
      <c r="G18" s="124"/>
      <c r="H18" s="49" t="s">
        <v>1115</v>
      </c>
      <c r="I18" s="49">
        <v>3.96</v>
      </c>
      <c r="J18" s="49" t="s">
        <v>1115</v>
      </c>
      <c r="K18" s="49"/>
      <c r="L18" s="49"/>
      <c r="M18" s="49"/>
      <c r="N18" s="49"/>
      <c r="O18" s="145">
        <f t="shared" si="0"/>
        <v>3.96</v>
      </c>
      <c r="P18" s="120" t="b">
        <f t="shared" si="1"/>
        <v>0</v>
      </c>
      <c r="Q18" s="125" t="s">
        <v>36</v>
      </c>
    </row>
    <row r="19" spans="1:17" ht="18" customHeight="1">
      <c r="A19" s="58">
        <v>13</v>
      </c>
      <c r="B19" s="121" t="s">
        <v>311</v>
      </c>
      <c r="C19" s="122" t="s">
        <v>870</v>
      </c>
      <c r="D19" s="123" t="s">
        <v>467</v>
      </c>
      <c r="E19" s="124" t="s">
        <v>801</v>
      </c>
      <c r="F19" s="124" t="s">
        <v>802</v>
      </c>
      <c r="G19" s="124"/>
      <c r="H19" s="49">
        <v>3.64</v>
      </c>
      <c r="I19" s="49">
        <v>3.93</v>
      </c>
      <c r="J19" s="49">
        <v>3.89</v>
      </c>
      <c r="K19" s="49"/>
      <c r="L19" s="49"/>
      <c r="M19" s="49"/>
      <c r="N19" s="49"/>
      <c r="O19" s="145">
        <f t="shared" si="0"/>
        <v>3.93</v>
      </c>
      <c r="P19" s="120" t="b">
        <f t="shared" si="1"/>
        <v>0</v>
      </c>
      <c r="Q19" s="125" t="s">
        <v>869</v>
      </c>
    </row>
    <row r="20" spans="1:17" ht="18" customHeight="1">
      <c r="A20" s="58">
        <v>14</v>
      </c>
      <c r="B20" s="121" t="s">
        <v>539</v>
      </c>
      <c r="C20" s="122" t="s">
        <v>690</v>
      </c>
      <c r="D20" s="123">
        <v>39856</v>
      </c>
      <c r="E20" s="124" t="s">
        <v>76</v>
      </c>
      <c r="F20" s="124" t="s">
        <v>689</v>
      </c>
      <c r="G20" s="124"/>
      <c r="H20" s="49">
        <v>3.71</v>
      </c>
      <c r="I20" s="49">
        <v>3.8</v>
      </c>
      <c r="J20" s="49">
        <v>3.93</v>
      </c>
      <c r="K20" s="49"/>
      <c r="L20" s="49"/>
      <c r="M20" s="49"/>
      <c r="N20" s="49"/>
      <c r="O20" s="145">
        <f t="shared" si="0"/>
        <v>3.93</v>
      </c>
      <c r="P20" s="120" t="b">
        <f t="shared" si="1"/>
        <v>0</v>
      </c>
      <c r="Q20" s="125" t="s">
        <v>260</v>
      </c>
    </row>
    <row r="21" spans="1:51" ht="18" customHeight="1">
      <c r="A21" s="58">
        <v>15</v>
      </c>
      <c r="B21" s="121" t="s">
        <v>607</v>
      </c>
      <c r="C21" s="122" t="s">
        <v>608</v>
      </c>
      <c r="D21" s="123">
        <v>39388</v>
      </c>
      <c r="E21" s="124" t="s">
        <v>602</v>
      </c>
      <c r="F21" s="124" t="s">
        <v>603</v>
      </c>
      <c r="G21" s="124"/>
      <c r="H21" s="49" t="s">
        <v>1115</v>
      </c>
      <c r="I21" s="49">
        <v>3.75</v>
      </c>
      <c r="J21" s="49" t="s">
        <v>1115</v>
      </c>
      <c r="K21" s="49"/>
      <c r="L21" s="49"/>
      <c r="M21" s="49"/>
      <c r="N21" s="49"/>
      <c r="O21" s="145">
        <f t="shared" si="0"/>
        <v>3.75</v>
      </c>
      <c r="P21" s="120" t="b">
        <f t="shared" si="1"/>
        <v>0</v>
      </c>
      <c r="Q21" s="125" t="s">
        <v>604</v>
      </c>
      <c r="R21" s="19"/>
      <c r="T21" s="19"/>
      <c r="V21" s="19"/>
      <c r="X21" s="19"/>
      <c r="Z21" s="19"/>
      <c r="AB21" s="19"/>
      <c r="AC21" s="19"/>
      <c r="AE21" s="19"/>
      <c r="AG21" s="19"/>
      <c r="AI21" s="19"/>
      <c r="AK21" s="19"/>
      <c r="AM21" s="19"/>
      <c r="AN21" s="19"/>
      <c r="AP21" s="19"/>
      <c r="AR21" s="19"/>
      <c r="AT21" s="19"/>
      <c r="AV21" s="19"/>
      <c r="AX21" s="19"/>
      <c r="AY21" s="19"/>
    </row>
    <row r="22" spans="1:17" ht="18" customHeight="1">
      <c r="A22" s="58">
        <v>16</v>
      </c>
      <c r="B22" s="121" t="s">
        <v>177</v>
      </c>
      <c r="C22" s="122" t="s">
        <v>702</v>
      </c>
      <c r="D22" s="123">
        <v>39884</v>
      </c>
      <c r="E22" s="124" t="s">
        <v>96</v>
      </c>
      <c r="F22" s="124" t="s">
        <v>97</v>
      </c>
      <c r="G22" s="124"/>
      <c r="H22" s="49">
        <v>3.68</v>
      </c>
      <c r="I22" s="49">
        <v>3.73</v>
      </c>
      <c r="J22" s="49">
        <v>3.66</v>
      </c>
      <c r="K22" s="49"/>
      <c r="L22" s="49"/>
      <c r="M22" s="49"/>
      <c r="N22" s="49"/>
      <c r="O22" s="145">
        <f t="shared" si="0"/>
        <v>3.73</v>
      </c>
      <c r="P22" s="120" t="b">
        <f t="shared" si="1"/>
        <v>0</v>
      </c>
      <c r="Q22" s="125" t="s">
        <v>271</v>
      </c>
    </row>
    <row r="23" spans="1:17" ht="18" customHeight="1">
      <c r="A23" s="58">
        <v>17</v>
      </c>
      <c r="B23" s="121" t="s">
        <v>848</v>
      </c>
      <c r="C23" s="122" t="s">
        <v>849</v>
      </c>
      <c r="D23" s="123" t="s">
        <v>850</v>
      </c>
      <c r="E23" s="124" t="s">
        <v>801</v>
      </c>
      <c r="F23" s="124" t="s">
        <v>802</v>
      </c>
      <c r="G23" s="124" t="s">
        <v>841</v>
      </c>
      <c r="H23" s="49">
        <v>3.07</v>
      </c>
      <c r="I23" s="49">
        <v>3.6</v>
      </c>
      <c r="J23" s="49" t="s">
        <v>1115</v>
      </c>
      <c r="K23" s="49"/>
      <c r="L23" s="49"/>
      <c r="M23" s="49"/>
      <c r="N23" s="49"/>
      <c r="O23" s="145">
        <f t="shared" si="0"/>
        <v>3.6</v>
      </c>
      <c r="P23" s="120" t="b">
        <f t="shared" si="1"/>
        <v>0</v>
      </c>
      <c r="Q23" s="125" t="s">
        <v>842</v>
      </c>
    </row>
    <row r="24" spans="1:17" ht="18" customHeight="1">
      <c r="A24" s="58">
        <v>18</v>
      </c>
      <c r="B24" s="121" t="s">
        <v>726</v>
      </c>
      <c r="C24" s="122" t="s">
        <v>727</v>
      </c>
      <c r="D24" s="123" t="s">
        <v>728</v>
      </c>
      <c r="E24" s="124" t="s">
        <v>710</v>
      </c>
      <c r="F24" s="124" t="s">
        <v>709</v>
      </c>
      <c r="G24" s="124"/>
      <c r="H24" s="49" t="s">
        <v>1115</v>
      </c>
      <c r="I24" s="49" t="s">
        <v>1115</v>
      </c>
      <c r="J24" s="49">
        <v>3.57</v>
      </c>
      <c r="K24" s="49"/>
      <c r="L24" s="49"/>
      <c r="M24" s="49"/>
      <c r="N24" s="49"/>
      <c r="O24" s="145">
        <f t="shared" si="0"/>
        <v>3.57</v>
      </c>
      <c r="P24" s="120" t="b">
        <f t="shared" si="1"/>
        <v>0</v>
      </c>
      <c r="Q24" s="125" t="s">
        <v>721</v>
      </c>
    </row>
    <row r="25" spans="1:17" ht="18" customHeight="1">
      <c r="A25" s="58">
        <v>19</v>
      </c>
      <c r="B25" s="121" t="s">
        <v>896</v>
      </c>
      <c r="C25" s="122" t="s">
        <v>897</v>
      </c>
      <c r="D25" s="123" t="s">
        <v>898</v>
      </c>
      <c r="E25" s="124" t="s">
        <v>801</v>
      </c>
      <c r="F25" s="124" t="s">
        <v>802</v>
      </c>
      <c r="G25" s="124"/>
      <c r="H25" s="49" t="s">
        <v>1115</v>
      </c>
      <c r="I25" s="49" t="s">
        <v>1115</v>
      </c>
      <c r="J25" s="49">
        <v>3.4</v>
      </c>
      <c r="K25" s="49"/>
      <c r="L25" s="49"/>
      <c r="M25" s="49"/>
      <c r="N25" s="49"/>
      <c r="O25" s="145">
        <f t="shared" si="0"/>
        <v>3.4</v>
      </c>
      <c r="P25" s="120" t="b">
        <f t="shared" si="1"/>
        <v>0</v>
      </c>
      <c r="Q25" s="125" t="s">
        <v>892</v>
      </c>
    </row>
    <row r="26" spans="1:17" ht="18" customHeight="1">
      <c r="A26" s="58">
        <v>20</v>
      </c>
      <c r="B26" s="121" t="s">
        <v>159</v>
      </c>
      <c r="C26" s="122" t="s">
        <v>890</v>
      </c>
      <c r="D26" s="123" t="s">
        <v>891</v>
      </c>
      <c r="E26" s="124" t="s">
        <v>801</v>
      </c>
      <c r="F26" s="124" t="s">
        <v>802</v>
      </c>
      <c r="G26" s="124"/>
      <c r="H26" s="49">
        <v>3.22</v>
      </c>
      <c r="I26" s="49">
        <v>3.27</v>
      </c>
      <c r="J26" s="49" t="s">
        <v>1115</v>
      </c>
      <c r="K26" s="49"/>
      <c r="L26" s="49"/>
      <c r="M26" s="49"/>
      <c r="N26" s="49"/>
      <c r="O26" s="145">
        <f t="shared" si="0"/>
        <v>3.27</v>
      </c>
      <c r="P26" s="120" t="b">
        <f t="shared" si="1"/>
        <v>0</v>
      </c>
      <c r="Q26" s="125" t="s">
        <v>892</v>
      </c>
    </row>
  </sheetData>
  <sheetProtection/>
  <mergeCells count="1">
    <mergeCell ref="H5:N5"/>
  </mergeCells>
  <printOptions horizontalCentered="1"/>
  <pageMargins left="0.35433070866141736" right="0.15748031496062992" top="0.2362204724409449" bottom="0.15748031496062992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W21"/>
  <sheetViews>
    <sheetView tabSelected="1" zoomScalePageLayoutView="0" workbookViewId="0" topLeftCell="A4">
      <selection activeCell="A5" sqref="A5"/>
    </sheetView>
  </sheetViews>
  <sheetFormatPr defaultColWidth="9.140625" defaultRowHeight="12.75"/>
  <cols>
    <col min="1" max="1" width="5.28125" style="15" customWidth="1"/>
    <col min="2" max="2" width="10.421875" style="15" customWidth="1"/>
    <col min="3" max="3" width="14.421875" style="15" customWidth="1"/>
    <col min="4" max="4" width="10.7109375" style="16" customWidth="1"/>
    <col min="5" max="5" width="13.140625" style="17" bestFit="1" customWidth="1"/>
    <col min="6" max="6" width="12.8515625" style="17" bestFit="1" customWidth="1"/>
    <col min="7" max="7" width="11.28125" style="18" bestFit="1" customWidth="1"/>
    <col min="8" max="10" width="4.7109375" style="19" customWidth="1"/>
    <col min="11" max="11" width="4.7109375" style="20" hidden="1" customWidth="1"/>
    <col min="12" max="14" width="4.7109375" style="19" customWidth="1"/>
    <col min="15" max="15" width="9.00390625" style="21" bestFit="1" customWidth="1"/>
    <col min="16" max="16" width="7.00390625" style="22" bestFit="1" customWidth="1"/>
    <col min="17" max="17" width="14.7109375" style="4" customWidth="1"/>
    <col min="18" max="16384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6" s="4" customFormat="1" ht="12" customHeight="1">
      <c r="A3" s="15"/>
      <c r="B3" s="15"/>
      <c r="C3" s="23"/>
      <c r="D3" s="24"/>
      <c r="E3" s="25"/>
      <c r="F3" s="25"/>
      <c r="G3" s="18"/>
      <c r="H3" s="26"/>
      <c r="I3" s="26"/>
      <c r="J3" s="26"/>
      <c r="K3" s="21"/>
      <c r="L3" s="26"/>
      <c r="M3" s="26"/>
      <c r="N3" s="26"/>
      <c r="O3" s="21"/>
      <c r="P3" s="22"/>
    </row>
    <row r="4" spans="2:16" s="12" customFormat="1" ht="15.75">
      <c r="B4" s="1" t="s">
        <v>108</v>
      </c>
      <c r="D4" s="27"/>
      <c r="E4" s="28"/>
      <c r="F4" s="28"/>
      <c r="G4" s="29"/>
      <c r="H4" s="30"/>
      <c r="I4" s="30"/>
      <c r="J4" s="30"/>
      <c r="K4" s="40"/>
      <c r="L4" s="30"/>
      <c r="M4" s="30"/>
      <c r="N4" s="30"/>
      <c r="O4" s="41"/>
      <c r="P4" s="8"/>
    </row>
    <row r="5" spans="4:16" s="4" customFormat="1" ht="18" customHeight="1">
      <c r="D5" s="16"/>
      <c r="H5" s="153" t="s">
        <v>73</v>
      </c>
      <c r="I5" s="154"/>
      <c r="J5" s="154"/>
      <c r="K5" s="154"/>
      <c r="L5" s="154"/>
      <c r="M5" s="154"/>
      <c r="N5" s="155"/>
      <c r="O5" s="59"/>
      <c r="P5" s="60"/>
    </row>
    <row r="6" spans="1:17" s="52" customFormat="1" ht="18" customHeight="1">
      <c r="A6" s="32" t="s">
        <v>1108</v>
      </c>
      <c r="B6" s="53" t="s">
        <v>3</v>
      </c>
      <c r="C6" s="54" t="s">
        <v>4</v>
      </c>
      <c r="D6" s="55" t="s">
        <v>5</v>
      </c>
      <c r="E6" s="56" t="s">
        <v>6</v>
      </c>
      <c r="F6" s="56" t="s">
        <v>7</v>
      </c>
      <c r="G6" s="56" t="s">
        <v>8</v>
      </c>
      <c r="H6" s="57">
        <v>1</v>
      </c>
      <c r="I6" s="45">
        <v>2</v>
      </c>
      <c r="J6" s="45">
        <v>3</v>
      </c>
      <c r="K6" s="45" t="s">
        <v>16</v>
      </c>
      <c r="L6" s="61">
        <v>4</v>
      </c>
      <c r="M6" s="45">
        <v>5</v>
      </c>
      <c r="N6" s="62">
        <v>6</v>
      </c>
      <c r="O6" s="64" t="s">
        <v>14</v>
      </c>
      <c r="P6" s="65" t="s">
        <v>11</v>
      </c>
      <c r="Q6" s="63" t="s">
        <v>12</v>
      </c>
    </row>
    <row r="7" spans="1:17" ht="18" customHeight="1">
      <c r="A7" s="58">
        <v>1</v>
      </c>
      <c r="B7" s="121" t="s">
        <v>83</v>
      </c>
      <c r="C7" s="122" t="s">
        <v>823</v>
      </c>
      <c r="D7" s="123" t="s">
        <v>824</v>
      </c>
      <c r="E7" s="124" t="s">
        <v>801</v>
      </c>
      <c r="F7" s="124" t="s">
        <v>802</v>
      </c>
      <c r="G7" s="124"/>
      <c r="H7" s="49">
        <v>9.9</v>
      </c>
      <c r="I7" s="49">
        <v>9.49</v>
      </c>
      <c r="J7" s="49">
        <v>9.79</v>
      </c>
      <c r="K7" s="49"/>
      <c r="L7" s="49">
        <v>10.57</v>
      </c>
      <c r="M7" s="49">
        <v>10.62</v>
      </c>
      <c r="N7" s="49">
        <v>10.52</v>
      </c>
      <c r="O7" s="145">
        <f aca="true" t="shared" si="0" ref="O7:O21">MAX(H7:N7)</f>
        <v>10.62</v>
      </c>
      <c r="P7" s="146" t="str">
        <f aca="true" t="shared" si="1" ref="P7:P21">IF(ISBLANK(O7),"",IF(O7&gt;=9,"I JA",IF(O7&gt;=8,"II JA",IF(O7&gt;=7.1,"III JA"))))</f>
        <v>I JA</v>
      </c>
      <c r="Q7" s="125" t="s">
        <v>811</v>
      </c>
    </row>
    <row r="8" spans="1:17" ht="18" customHeight="1">
      <c r="A8" s="58">
        <v>2</v>
      </c>
      <c r="B8" s="121" t="s">
        <v>93</v>
      </c>
      <c r="C8" s="122" t="s">
        <v>781</v>
      </c>
      <c r="D8" s="123" t="s">
        <v>782</v>
      </c>
      <c r="E8" s="124" t="s">
        <v>400</v>
      </c>
      <c r="F8" s="124" t="s">
        <v>401</v>
      </c>
      <c r="G8" s="124"/>
      <c r="H8" s="49">
        <v>10.07</v>
      </c>
      <c r="I8" s="49">
        <v>10.52</v>
      </c>
      <c r="J8" s="49">
        <v>10.4</v>
      </c>
      <c r="K8" s="49"/>
      <c r="L8" s="49" t="s">
        <v>1115</v>
      </c>
      <c r="M8" s="49">
        <v>10</v>
      </c>
      <c r="N8" s="49">
        <v>10.62</v>
      </c>
      <c r="O8" s="145">
        <f t="shared" si="0"/>
        <v>10.62</v>
      </c>
      <c r="P8" s="146" t="str">
        <f t="shared" si="1"/>
        <v>I JA</v>
      </c>
      <c r="Q8" s="125" t="s">
        <v>402</v>
      </c>
    </row>
    <row r="9" spans="1:18" ht="18" customHeight="1">
      <c r="A9" s="58">
        <v>3</v>
      </c>
      <c r="B9" s="121" t="s">
        <v>254</v>
      </c>
      <c r="C9" s="122" t="s">
        <v>255</v>
      </c>
      <c r="D9" s="123" t="s">
        <v>256</v>
      </c>
      <c r="E9" s="124" t="s">
        <v>84</v>
      </c>
      <c r="F9" s="124" t="s">
        <v>687</v>
      </c>
      <c r="G9" s="124"/>
      <c r="H9" s="49">
        <v>8.9</v>
      </c>
      <c r="I9" s="49">
        <v>9.37</v>
      </c>
      <c r="J9" s="49">
        <v>9.3</v>
      </c>
      <c r="K9" s="49"/>
      <c r="L9" s="49">
        <v>10.01</v>
      </c>
      <c r="M9" s="49">
        <v>10.27</v>
      </c>
      <c r="N9" s="49">
        <v>9.41</v>
      </c>
      <c r="O9" s="145">
        <f t="shared" si="0"/>
        <v>10.27</v>
      </c>
      <c r="P9" s="146" t="str">
        <f t="shared" si="1"/>
        <v>I JA</v>
      </c>
      <c r="Q9" s="125" t="s">
        <v>170</v>
      </c>
      <c r="R9" s="19"/>
    </row>
    <row r="10" spans="1:17" ht="18" customHeight="1">
      <c r="A10" s="58">
        <v>4</v>
      </c>
      <c r="B10" s="121" t="s">
        <v>567</v>
      </c>
      <c r="C10" s="122" t="s">
        <v>905</v>
      </c>
      <c r="D10" s="123">
        <v>39306</v>
      </c>
      <c r="E10" s="124" t="s">
        <v>50</v>
      </c>
      <c r="F10" s="124" t="s">
        <v>51</v>
      </c>
      <c r="G10" s="124" t="s">
        <v>906</v>
      </c>
      <c r="H10" s="49">
        <v>8.34</v>
      </c>
      <c r="I10" s="49">
        <v>9.02</v>
      </c>
      <c r="J10" s="49">
        <v>9.06</v>
      </c>
      <c r="K10" s="49"/>
      <c r="L10" s="49">
        <v>8.91</v>
      </c>
      <c r="M10" s="49">
        <v>9.53</v>
      </c>
      <c r="N10" s="49">
        <v>9.7</v>
      </c>
      <c r="O10" s="145">
        <f t="shared" si="0"/>
        <v>9.7</v>
      </c>
      <c r="P10" s="146" t="str">
        <f t="shared" si="1"/>
        <v>I JA</v>
      </c>
      <c r="Q10" s="125" t="s">
        <v>907</v>
      </c>
    </row>
    <row r="11" spans="1:18" ht="18" customHeight="1">
      <c r="A11" s="58">
        <v>5</v>
      </c>
      <c r="B11" s="121" t="s">
        <v>105</v>
      </c>
      <c r="C11" s="122" t="s">
        <v>955</v>
      </c>
      <c r="D11" s="123">
        <v>39106</v>
      </c>
      <c r="E11" s="124" t="s">
        <v>359</v>
      </c>
      <c r="F11" s="124" t="s">
        <v>349</v>
      </c>
      <c r="G11" s="124" t="s">
        <v>350</v>
      </c>
      <c r="H11" s="49">
        <v>9.09</v>
      </c>
      <c r="I11" s="49">
        <v>8.62</v>
      </c>
      <c r="J11" s="49">
        <v>9.39</v>
      </c>
      <c r="K11" s="49"/>
      <c r="L11" s="49">
        <v>8.95</v>
      </c>
      <c r="M11" s="49">
        <v>8.72</v>
      </c>
      <c r="N11" s="49">
        <v>9.59</v>
      </c>
      <c r="O11" s="145">
        <f t="shared" si="0"/>
        <v>9.59</v>
      </c>
      <c r="P11" s="146" t="str">
        <f t="shared" si="1"/>
        <v>I JA</v>
      </c>
      <c r="Q11" s="125" t="s">
        <v>61</v>
      </c>
      <c r="R11" s="19"/>
    </row>
    <row r="12" spans="1:17" ht="18" customHeight="1">
      <c r="A12" s="58">
        <v>6</v>
      </c>
      <c r="B12" s="121" t="s">
        <v>20</v>
      </c>
      <c r="C12" s="122" t="s">
        <v>916</v>
      </c>
      <c r="D12" s="123" t="s">
        <v>917</v>
      </c>
      <c r="E12" s="124" t="s">
        <v>183</v>
      </c>
      <c r="F12" s="124" t="s">
        <v>106</v>
      </c>
      <c r="G12" s="124"/>
      <c r="H12" s="49">
        <v>9.12</v>
      </c>
      <c r="I12" s="49">
        <v>8.79</v>
      </c>
      <c r="J12" s="49">
        <v>9.18</v>
      </c>
      <c r="K12" s="49"/>
      <c r="L12" s="49">
        <v>9.35</v>
      </c>
      <c r="M12" s="49">
        <v>9.17</v>
      </c>
      <c r="N12" s="49">
        <v>9.36</v>
      </c>
      <c r="O12" s="145">
        <f t="shared" si="0"/>
        <v>9.36</v>
      </c>
      <c r="P12" s="146" t="str">
        <f t="shared" si="1"/>
        <v>I JA</v>
      </c>
      <c r="Q12" s="125" t="s">
        <v>107</v>
      </c>
    </row>
    <row r="13" spans="1:23" s="110" customFormat="1" ht="18" customHeight="1">
      <c r="A13" s="58">
        <v>7</v>
      </c>
      <c r="B13" s="121" t="s">
        <v>32</v>
      </c>
      <c r="C13" s="122" t="s">
        <v>351</v>
      </c>
      <c r="D13" s="123" t="s">
        <v>352</v>
      </c>
      <c r="E13" s="124" t="s">
        <v>359</v>
      </c>
      <c r="F13" s="124" t="s">
        <v>349</v>
      </c>
      <c r="G13" s="124" t="s">
        <v>350</v>
      </c>
      <c r="H13" s="49">
        <v>7.14</v>
      </c>
      <c r="I13" s="49">
        <v>9.15</v>
      </c>
      <c r="J13" s="49">
        <v>9.18</v>
      </c>
      <c r="K13" s="49"/>
      <c r="L13" s="49">
        <v>9.11</v>
      </c>
      <c r="M13" s="49">
        <v>8.98</v>
      </c>
      <c r="N13" s="49">
        <v>8.51</v>
      </c>
      <c r="O13" s="145">
        <f t="shared" si="0"/>
        <v>9.18</v>
      </c>
      <c r="P13" s="146" t="str">
        <f t="shared" si="1"/>
        <v>I JA</v>
      </c>
      <c r="Q13" s="125" t="s">
        <v>61</v>
      </c>
      <c r="R13" s="15"/>
      <c r="S13" s="15"/>
      <c r="T13" s="15"/>
      <c r="U13" s="15"/>
      <c r="V13" s="15"/>
      <c r="W13" s="15"/>
    </row>
    <row r="14" spans="1:18" ht="18" customHeight="1">
      <c r="A14" s="58">
        <v>8</v>
      </c>
      <c r="B14" s="121" t="s">
        <v>77</v>
      </c>
      <c r="C14" s="122" t="s">
        <v>874</v>
      </c>
      <c r="D14" s="123" t="s">
        <v>310</v>
      </c>
      <c r="E14" s="124" t="s">
        <v>801</v>
      </c>
      <c r="F14" s="124" t="s">
        <v>802</v>
      </c>
      <c r="G14" s="124"/>
      <c r="H14" s="49">
        <v>8.31</v>
      </c>
      <c r="I14" s="49" t="s">
        <v>1115</v>
      </c>
      <c r="J14" s="49">
        <v>9.06</v>
      </c>
      <c r="K14" s="49"/>
      <c r="L14" s="49">
        <v>8.43</v>
      </c>
      <c r="M14" s="49">
        <v>8.98</v>
      </c>
      <c r="N14" s="49">
        <v>8.6</v>
      </c>
      <c r="O14" s="145">
        <f t="shared" si="0"/>
        <v>9.06</v>
      </c>
      <c r="P14" s="146" t="str">
        <f t="shared" si="1"/>
        <v>I JA</v>
      </c>
      <c r="Q14" s="125" t="s">
        <v>873</v>
      </c>
      <c r="R14" s="19"/>
    </row>
    <row r="15" spans="1:17" ht="18" customHeight="1">
      <c r="A15" s="58">
        <v>9</v>
      </c>
      <c r="B15" s="121" t="s">
        <v>105</v>
      </c>
      <c r="C15" s="122" t="s">
        <v>275</v>
      </c>
      <c r="D15" s="123">
        <v>39168</v>
      </c>
      <c r="E15" s="124" t="s">
        <v>498</v>
      </c>
      <c r="F15" s="124" t="s">
        <v>485</v>
      </c>
      <c r="G15" s="124"/>
      <c r="H15" s="49">
        <v>8.58</v>
      </c>
      <c r="I15" s="49">
        <v>8.08</v>
      </c>
      <c r="J15" s="49">
        <v>8.4</v>
      </c>
      <c r="K15" s="49"/>
      <c r="L15" s="49"/>
      <c r="M15" s="49"/>
      <c r="N15" s="49"/>
      <c r="O15" s="145">
        <f t="shared" si="0"/>
        <v>8.58</v>
      </c>
      <c r="P15" s="146" t="str">
        <f t="shared" si="1"/>
        <v>II JA</v>
      </c>
      <c r="Q15" s="125" t="s">
        <v>75</v>
      </c>
    </row>
    <row r="16" spans="1:17" ht="18" customHeight="1">
      <c r="A16" s="58">
        <v>10</v>
      </c>
      <c r="B16" s="121" t="s">
        <v>86</v>
      </c>
      <c r="C16" s="122" t="s">
        <v>290</v>
      </c>
      <c r="D16" s="123" t="s">
        <v>312</v>
      </c>
      <c r="E16" s="124" t="s">
        <v>434</v>
      </c>
      <c r="F16" s="124" t="s">
        <v>349</v>
      </c>
      <c r="G16" s="124"/>
      <c r="H16" s="49">
        <v>7.89</v>
      </c>
      <c r="I16" s="49">
        <v>8.36</v>
      </c>
      <c r="J16" s="49">
        <v>7.54</v>
      </c>
      <c r="K16" s="49"/>
      <c r="L16" s="49"/>
      <c r="M16" s="49"/>
      <c r="N16" s="49"/>
      <c r="O16" s="145">
        <f t="shared" si="0"/>
        <v>8.36</v>
      </c>
      <c r="P16" s="146" t="str">
        <f t="shared" si="1"/>
        <v>II JA</v>
      </c>
      <c r="Q16" s="125" t="s">
        <v>437</v>
      </c>
    </row>
    <row r="17" spans="1:17" ht="18" customHeight="1">
      <c r="A17" s="58">
        <v>11</v>
      </c>
      <c r="B17" s="121" t="s">
        <v>31</v>
      </c>
      <c r="C17" s="122" t="s">
        <v>799</v>
      </c>
      <c r="D17" s="123" t="s">
        <v>800</v>
      </c>
      <c r="E17" s="124" t="s">
        <v>801</v>
      </c>
      <c r="F17" s="124" t="s">
        <v>802</v>
      </c>
      <c r="G17" s="124"/>
      <c r="H17" s="49">
        <v>7.44</v>
      </c>
      <c r="I17" s="49">
        <v>7.55</v>
      </c>
      <c r="J17" s="49">
        <v>7.22</v>
      </c>
      <c r="K17" s="49"/>
      <c r="L17" s="49"/>
      <c r="M17" s="49"/>
      <c r="N17" s="49"/>
      <c r="O17" s="145">
        <f t="shared" si="0"/>
        <v>7.55</v>
      </c>
      <c r="P17" s="146" t="str">
        <f t="shared" si="1"/>
        <v>III JA</v>
      </c>
      <c r="Q17" s="125" t="s">
        <v>803</v>
      </c>
    </row>
    <row r="18" spans="1:17" ht="18" customHeight="1">
      <c r="A18" s="58">
        <v>12</v>
      </c>
      <c r="B18" s="121" t="s">
        <v>461</v>
      </c>
      <c r="C18" s="122" t="s">
        <v>462</v>
      </c>
      <c r="D18" s="123" t="s">
        <v>463</v>
      </c>
      <c r="E18" s="124" t="s">
        <v>382</v>
      </c>
      <c r="F18" s="124" t="s">
        <v>129</v>
      </c>
      <c r="G18" s="124" t="s">
        <v>29</v>
      </c>
      <c r="H18" s="49">
        <v>7.18</v>
      </c>
      <c r="I18" s="49">
        <v>7.11</v>
      </c>
      <c r="J18" s="49">
        <v>7.07</v>
      </c>
      <c r="K18" s="49"/>
      <c r="L18" s="49"/>
      <c r="M18" s="49"/>
      <c r="N18" s="49"/>
      <c r="O18" s="145">
        <f t="shared" si="0"/>
        <v>7.18</v>
      </c>
      <c r="P18" s="146" t="str">
        <f t="shared" si="1"/>
        <v>III JA</v>
      </c>
      <c r="Q18" s="125" t="s">
        <v>123</v>
      </c>
    </row>
    <row r="19" spans="1:17" ht="18" customHeight="1">
      <c r="A19" s="58">
        <v>13</v>
      </c>
      <c r="B19" s="121" t="s">
        <v>630</v>
      </c>
      <c r="C19" s="122" t="s">
        <v>657</v>
      </c>
      <c r="D19" s="123">
        <v>39618</v>
      </c>
      <c r="E19" s="124" t="s">
        <v>602</v>
      </c>
      <c r="F19" s="124" t="s">
        <v>603</v>
      </c>
      <c r="G19" s="124"/>
      <c r="H19" s="49">
        <v>7.09</v>
      </c>
      <c r="I19" s="49">
        <v>6.62</v>
      </c>
      <c r="J19" s="49">
        <v>5.68</v>
      </c>
      <c r="K19" s="49"/>
      <c r="L19" s="49"/>
      <c r="M19" s="49"/>
      <c r="N19" s="49"/>
      <c r="O19" s="145">
        <f t="shared" si="0"/>
        <v>7.09</v>
      </c>
      <c r="P19" s="120" t="b">
        <f t="shared" si="1"/>
        <v>0</v>
      </c>
      <c r="Q19" s="125" t="s">
        <v>655</v>
      </c>
    </row>
    <row r="20" spans="1:17" ht="18" customHeight="1">
      <c r="A20" s="58">
        <v>14</v>
      </c>
      <c r="B20" s="121" t="s">
        <v>464</v>
      </c>
      <c r="C20" s="122" t="s">
        <v>465</v>
      </c>
      <c r="D20" s="123" t="s">
        <v>466</v>
      </c>
      <c r="E20" s="124" t="s">
        <v>382</v>
      </c>
      <c r="F20" s="124" t="s">
        <v>129</v>
      </c>
      <c r="G20" s="124" t="s">
        <v>29</v>
      </c>
      <c r="H20" s="49">
        <v>6.77</v>
      </c>
      <c r="I20" s="49" t="s">
        <v>1115</v>
      </c>
      <c r="J20" s="49">
        <v>6.25</v>
      </c>
      <c r="K20" s="49"/>
      <c r="L20" s="49"/>
      <c r="M20" s="49"/>
      <c r="N20" s="49"/>
      <c r="O20" s="145">
        <f t="shared" si="0"/>
        <v>6.77</v>
      </c>
      <c r="P20" s="120" t="b">
        <f t="shared" si="1"/>
        <v>0</v>
      </c>
      <c r="Q20" s="125" t="s">
        <v>123</v>
      </c>
    </row>
    <row r="21" spans="1:17" ht="18" customHeight="1">
      <c r="A21" s="58">
        <v>15</v>
      </c>
      <c r="B21" s="121" t="s">
        <v>556</v>
      </c>
      <c r="C21" s="122" t="s">
        <v>963</v>
      </c>
      <c r="D21" s="123" t="s">
        <v>426</v>
      </c>
      <c r="E21" s="124" t="s">
        <v>379</v>
      </c>
      <c r="F21" s="124" t="s">
        <v>40</v>
      </c>
      <c r="G21" s="124"/>
      <c r="H21" s="49">
        <v>5.95</v>
      </c>
      <c r="I21" s="49" t="s">
        <v>1115</v>
      </c>
      <c r="J21" s="49">
        <v>6.1</v>
      </c>
      <c r="K21" s="49"/>
      <c r="L21" s="49"/>
      <c r="M21" s="49"/>
      <c r="N21" s="49"/>
      <c r="O21" s="145">
        <f t="shared" si="0"/>
        <v>6.1</v>
      </c>
      <c r="P21" s="120" t="b">
        <f t="shared" si="1"/>
        <v>0</v>
      </c>
      <c r="Q21" s="125" t="s">
        <v>54</v>
      </c>
    </row>
  </sheetData>
  <sheetProtection/>
  <mergeCells count="1">
    <mergeCell ref="H5:N5"/>
  </mergeCells>
  <printOptions horizontalCentered="1"/>
  <pageMargins left="0.15748031496062992" right="0.15748031496062992" top="0.3937007874015748" bottom="0.15748031496062992" header="0.3937007874015748" footer="0.3937007874015748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BG1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5" customWidth="1"/>
    <col min="2" max="2" width="11.57421875" style="15" customWidth="1"/>
    <col min="3" max="3" width="11.8515625" style="15" bestFit="1" customWidth="1"/>
    <col min="4" max="4" width="10.7109375" style="16" customWidth="1"/>
    <col min="5" max="5" width="11.421875" style="17" bestFit="1" customWidth="1"/>
    <col min="6" max="6" width="10.421875" style="17" bestFit="1" customWidth="1"/>
    <col min="7" max="7" width="9.28125" style="18" bestFit="1" customWidth="1"/>
    <col min="8" max="10" width="4.7109375" style="19" customWidth="1"/>
    <col min="11" max="11" width="4.7109375" style="20" hidden="1" customWidth="1"/>
    <col min="12" max="14" width="4.7109375" style="19" customWidth="1"/>
    <col min="15" max="15" width="9.00390625" style="21" bestFit="1" customWidth="1"/>
    <col min="16" max="16" width="6.421875" style="22" bestFit="1" customWidth="1"/>
    <col min="17" max="17" width="14.8515625" style="4" customWidth="1"/>
    <col min="18" max="16384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6" s="4" customFormat="1" ht="12" customHeight="1">
      <c r="A3" s="15"/>
      <c r="B3" s="15"/>
      <c r="C3" s="23"/>
      <c r="D3" s="24"/>
      <c r="E3" s="25"/>
      <c r="F3" s="25"/>
      <c r="G3" s="18"/>
      <c r="H3" s="26"/>
      <c r="I3" s="26"/>
      <c r="J3" s="26"/>
      <c r="K3" s="21"/>
      <c r="L3" s="26"/>
      <c r="M3" s="26"/>
      <c r="N3" s="26"/>
      <c r="O3" s="21"/>
      <c r="P3" s="22"/>
    </row>
    <row r="4" spans="2:16" s="12" customFormat="1" ht="16.5" thickBot="1">
      <c r="B4" s="1" t="s">
        <v>95</v>
      </c>
      <c r="D4" s="27"/>
      <c r="E4" s="28"/>
      <c r="F4" s="28"/>
      <c r="G4" s="29"/>
      <c r="H4" s="30"/>
      <c r="I4" s="30"/>
      <c r="J4" s="30"/>
      <c r="K4" s="40"/>
      <c r="L4" s="30"/>
      <c r="M4" s="30"/>
      <c r="N4" s="30"/>
      <c r="O4" s="41"/>
      <c r="P4" s="8"/>
    </row>
    <row r="5" spans="5:16" ht="18" customHeight="1" thickBot="1">
      <c r="E5" s="31"/>
      <c r="F5" s="31"/>
      <c r="G5" s="31"/>
      <c r="H5" s="153" t="s">
        <v>73</v>
      </c>
      <c r="I5" s="154"/>
      <c r="J5" s="154"/>
      <c r="K5" s="154"/>
      <c r="L5" s="154"/>
      <c r="M5" s="154"/>
      <c r="N5" s="155"/>
      <c r="O5" s="42"/>
      <c r="P5" s="43"/>
    </row>
    <row r="6" spans="1:17" s="13" customFormat="1" ht="18" customHeight="1" thickBot="1">
      <c r="A6" s="32" t="s">
        <v>1108</v>
      </c>
      <c r="B6" s="33" t="s">
        <v>3</v>
      </c>
      <c r="C6" s="34" t="s">
        <v>4</v>
      </c>
      <c r="D6" s="35" t="s">
        <v>5</v>
      </c>
      <c r="E6" s="36" t="s">
        <v>6</v>
      </c>
      <c r="F6" s="36" t="s">
        <v>7</v>
      </c>
      <c r="G6" s="36" t="s">
        <v>8</v>
      </c>
      <c r="H6" s="37">
        <v>1</v>
      </c>
      <c r="I6" s="44">
        <v>2</v>
      </c>
      <c r="J6" s="44">
        <v>3</v>
      </c>
      <c r="K6" s="45" t="s">
        <v>16</v>
      </c>
      <c r="L6" s="46">
        <v>4</v>
      </c>
      <c r="M6" s="44">
        <v>5</v>
      </c>
      <c r="N6" s="47">
        <v>6</v>
      </c>
      <c r="O6" s="112" t="s">
        <v>14</v>
      </c>
      <c r="P6" s="48" t="s">
        <v>11</v>
      </c>
      <c r="Q6" s="51" t="s">
        <v>12</v>
      </c>
    </row>
    <row r="7" spans="1:17" s="14" customFormat="1" ht="18" customHeight="1">
      <c r="A7" s="38">
        <v>1</v>
      </c>
      <c r="B7" s="121" t="s">
        <v>53</v>
      </c>
      <c r="C7" s="122" t="s">
        <v>320</v>
      </c>
      <c r="D7" s="123">
        <v>39109</v>
      </c>
      <c r="E7" s="124" t="s">
        <v>114</v>
      </c>
      <c r="F7" s="124"/>
      <c r="G7" s="124"/>
      <c r="H7" s="39">
        <v>14.53</v>
      </c>
      <c r="I7" s="39">
        <v>13.39</v>
      </c>
      <c r="J7" s="39">
        <v>13.86</v>
      </c>
      <c r="K7" s="49"/>
      <c r="L7" s="39">
        <v>15.09</v>
      </c>
      <c r="M7" s="39" t="s">
        <v>1115</v>
      </c>
      <c r="N7" s="39">
        <v>14.03</v>
      </c>
      <c r="O7" s="145">
        <f aca="true" t="shared" si="0" ref="O7:O18">MAX(H7:N7)</f>
        <v>15.09</v>
      </c>
      <c r="P7" s="50" t="str">
        <f aca="true" t="shared" si="1" ref="P7:P18">IF(ISBLANK(O7),"",IF(O7&lt;9.5,"",IF(O7&gt;=14.3,"III A",IF(O7&gt;=12.2,"I JA",IF(O7&gt;=10.5,"II JA",IF(O7&gt;=9.5,"III JA"))))))</f>
        <v>III A</v>
      </c>
      <c r="Q7" s="125" t="s">
        <v>24</v>
      </c>
    </row>
    <row r="8" spans="1:17" s="14" customFormat="1" ht="18" customHeight="1">
      <c r="A8" s="38">
        <v>2</v>
      </c>
      <c r="B8" s="121" t="s">
        <v>182</v>
      </c>
      <c r="C8" s="122" t="s">
        <v>323</v>
      </c>
      <c r="D8" s="123" t="s">
        <v>324</v>
      </c>
      <c r="E8" s="124" t="s">
        <v>183</v>
      </c>
      <c r="F8" s="124" t="s">
        <v>106</v>
      </c>
      <c r="G8" s="124"/>
      <c r="H8" s="39">
        <v>11.44</v>
      </c>
      <c r="I8" s="39">
        <v>11.74</v>
      </c>
      <c r="J8" s="39">
        <v>11.12</v>
      </c>
      <c r="K8" s="49"/>
      <c r="L8" s="39">
        <v>11.14</v>
      </c>
      <c r="M8" s="39">
        <v>11.34</v>
      </c>
      <c r="N8" s="39">
        <v>11.6</v>
      </c>
      <c r="O8" s="145">
        <f t="shared" si="0"/>
        <v>11.74</v>
      </c>
      <c r="P8" s="50" t="str">
        <f t="shared" si="1"/>
        <v>II JA</v>
      </c>
      <c r="Q8" s="125" t="s">
        <v>107</v>
      </c>
    </row>
    <row r="9" spans="1:17" s="14" customFormat="1" ht="18" customHeight="1">
      <c r="A9" s="38">
        <v>3</v>
      </c>
      <c r="B9" s="121" t="s">
        <v>550</v>
      </c>
      <c r="C9" s="122" t="s">
        <v>551</v>
      </c>
      <c r="D9" s="123">
        <v>39225</v>
      </c>
      <c r="E9" s="124" t="s">
        <v>579</v>
      </c>
      <c r="F9" s="124" t="s">
        <v>508</v>
      </c>
      <c r="G9" s="124"/>
      <c r="H9" s="39">
        <v>10.71</v>
      </c>
      <c r="I9" s="39">
        <v>10.61</v>
      </c>
      <c r="J9" s="39">
        <v>10.83</v>
      </c>
      <c r="K9" s="49"/>
      <c r="L9" s="39">
        <v>10.43</v>
      </c>
      <c r="M9" s="39">
        <v>10.42</v>
      </c>
      <c r="N9" s="39">
        <v>11.65</v>
      </c>
      <c r="O9" s="145">
        <f t="shared" si="0"/>
        <v>11.65</v>
      </c>
      <c r="P9" s="50" t="str">
        <f t="shared" si="1"/>
        <v>II JA</v>
      </c>
      <c r="Q9" s="125" t="s">
        <v>544</v>
      </c>
    </row>
    <row r="10" spans="1:17" s="14" customFormat="1" ht="18" customHeight="1">
      <c r="A10" s="38">
        <v>4</v>
      </c>
      <c r="B10" s="121" t="s">
        <v>49</v>
      </c>
      <c r="C10" s="122" t="s">
        <v>425</v>
      </c>
      <c r="D10" s="123" t="s">
        <v>426</v>
      </c>
      <c r="E10" s="124" t="s">
        <v>434</v>
      </c>
      <c r="F10" s="124" t="s">
        <v>349</v>
      </c>
      <c r="G10" s="124"/>
      <c r="H10" s="39">
        <v>9.5</v>
      </c>
      <c r="I10" s="39">
        <v>10.94</v>
      </c>
      <c r="J10" s="39">
        <v>11.2</v>
      </c>
      <c r="K10" s="104"/>
      <c r="L10" s="39">
        <v>10.83</v>
      </c>
      <c r="M10" s="39">
        <v>10.99</v>
      </c>
      <c r="N10" s="39">
        <v>11.53</v>
      </c>
      <c r="O10" s="145">
        <f t="shared" si="0"/>
        <v>11.53</v>
      </c>
      <c r="P10" s="50" t="str">
        <f t="shared" si="1"/>
        <v>II JA</v>
      </c>
      <c r="Q10" s="125" t="s">
        <v>436</v>
      </c>
    </row>
    <row r="11" spans="1:17" s="14" customFormat="1" ht="18" customHeight="1">
      <c r="A11" s="38">
        <v>5</v>
      </c>
      <c r="B11" s="121" t="s">
        <v>624</v>
      </c>
      <c r="C11" s="122" t="s">
        <v>625</v>
      </c>
      <c r="D11" s="123">
        <v>39154</v>
      </c>
      <c r="E11" s="124" t="s">
        <v>602</v>
      </c>
      <c r="F11" s="124" t="s">
        <v>603</v>
      </c>
      <c r="G11" s="124"/>
      <c r="H11" s="39">
        <v>10.14</v>
      </c>
      <c r="I11" s="39">
        <v>9.04</v>
      </c>
      <c r="J11" s="39">
        <v>8.86</v>
      </c>
      <c r="K11" s="49"/>
      <c r="L11" s="39">
        <v>10.1</v>
      </c>
      <c r="M11" s="39">
        <v>9.03</v>
      </c>
      <c r="N11" s="39">
        <v>9.6</v>
      </c>
      <c r="O11" s="145">
        <f t="shared" si="0"/>
        <v>10.14</v>
      </c>
      <c r="P11" s="50" t="str">
        <f t="shared" si="1"/>
        <v>III JA</v>
      </c>
      <c r="Q11" s="125" t="s">
        <v>626</v>
      </c>
    </row>
    <row r="12" spans="1:21" s="14" customFormat="1" ht="18" customHeight="1">
      <c r="A12" s="38">
        <v>6</v>
      </c>
      <c r="B12" s="121" t="s">
        <v>489</v>
      </c>
      <c r="C12" s="122" t="s">
        <v>490</v>
      </c>
      <c r="D12" s="123">
        <v>39129</v>
      </c>
      <c r="E12" s="124" t="s">
        <v>498</v>
      </c>
      <c r="F12" s="124" t="s">
        <v>485</v>
      </c>
      <c r="G12" s="124"/>
      <c r="H12" s="39">
        <v>9.87</v>
      </c>
      <c r="I12" s="39">
        <v>9.52</v>
      </c>
      <c r="J12" s="39">
        <v>9.87</v>
      </c>
      <c r="K12" s="49"/>
      <c r="L12" s="39">
        <v>9.17</v>
      </c>
      <c r="M12" s="39">
        <v>9.19</v>
      </c>
      <c r="N12" s="39">
        <v>9.4</v>
      </c>
      <c r="O12" s="145">
        <f t="shared" si="0"/>
        <v>9.87</v>
      </c>
      <c r="P12" s="50" t="str">
        <f t="shared" si="1"/>
        <v>III JA</v>
      </c>
      <c r="Q12" s="125" t="s">
        <v>75</v>
      </c>
      <c r="R12" s="13"/>
      <c r="S12" s="13"/>
      <c r="T12" s="13"/>
      <c r="U12" s="13"/>
    </row>
    <row r="13" spans="1:17" s="14" customFormat="1" ht="18" customHeight="1">
      <c r="A13" s="38">
        <v>7</v>
      </c>
      <c r="B13" s="121" t="s">
        <v>169</v>
      </c>
      <c r="C13" s="122" t="s">
        <v>730</v>
      </c>
      <c r="D13" s="123" t="s">
        <v>731</v>
      </c>
      <c r="E13" s="124" t="s">
        <v>710</v>
      </c>
      <c r="F13" s="124" t="s">
        <v>709</v>
      </c>
      <c r="G13" s="124"/>
      <c r="H13" s="39" t="s">
        <v>1115</v>
      </c>
      <c r="I13" s="39">
        <v>8.53</v>
      </c>
      <c r="J13" s="39">
        <v>8.15</v>
      </c>
      <c r="K13" s="49"/>
      <c r="L13" s="39">
        <v>8.59</v>
      </c>
      <c r="M13" s="39">
        <v>8.41</v>
      </c>
      <c r="N13" s="39">
        <v>8.94</v>
      </c>
      <c r="O13" s="145">
        <f t="shared" si="0"/>
        <v>8.94</v>
      </c>
      <c r="P13" s="50">
        <f t="shared" si="1"/>
      </c>
      <c r="Q13" s="125" t="s">
        <v>768</v>
      </c>
    </row>
    <row r="14" spans="1:17" s="14" customFormat="1" ht="18" customHeight="1">
      <c r="A14" s="38">
        <v>8</v>
      </c>
      <c r="B14" s="121" t="s">
        <v>172</v>
      </c>
      <c r="C14" s="122" t="s">
        <v>879</v>
      </c>
      <c r="D14" s="123" t="s">
        <v>712</v>
      </c>
      <c r="E14" s="124" t="s">
        <v>801</v>
      </c>
      <c r="F14" s="124" t="s">
        <v>802</v>
      </c>
      <c r="G14" s="124"/>
      <c r="H14" s="39">
        <v>8.49</v>
      </c>
      <c r="I14" s="39">
        <v>7.48</v>
      </c>
      <c r="J14" s="39">
        <v>7.83</v>
      </c>
      <c r="K14" s="49"/>
      <c r="L14" s="39">
        <v>8.18</v>
      </c>
      <c r="M14" s="39">
        <v>8.5</v>
      </c>
      <c r="N14" s="39">
        <v>8.25</v>
      </c>
      <c r="O14" s="145">
        <f t="shared" si="0"/>
        <v>8.5</v>
      </c>
      <c r="P14" s="50">
        <f t="shared" si="1"/>
      </c>
      <c r="Q14" s="125" t="s">
        <v>873</v>
      </c>
    </row>
    <row r="15" spans="1:17" s="14" customFormat="1" ht="18" customHeight="1">
      <c r="A15" s="38">
        <v>9</v>
      </c>
      <c r="B15" s="121" t="s">
        <v>47</v>
      </c>
      <c r="C15" s="122" t="s">
        <v>217</v>
      </c>
      <c r="D15" s="123" t="s">
        <v>218</v>
      </c>
      <c r="E15" s="124" t="s">
        <v>382</v>
      </c>
      <c r="F15" s="124" t="s">
        <v>129</v>
      </c>
      <c r="G15" s="124" t="s">
        <v>29</v>
      </c>
      <c r="H15" s="39" t="s">
        <v>1115</v>
      </c>
      <c r="I15" s="39">
        <v>8.35</v>
      </c>
      <c r="J15" s="39">
        <v>8.41</v>
      </c>
      <c r="K15" s="49"/>
      <c r="L15" s="39"/>
      <c r="M15" s="39"/>
      <c r="N15" s="39"/>
      <c r="O15" s="145">
        <f t="shared" si="0"/>
        <v>8.41</v>
      </c>
      <c r="P15" s="50">
        <f t="shared" si="1"/>
      </c>
      <c r="Q15" s="125" t="s">
        <v>45</v>
      </c>
    </row>
    <row r="16" spans="1:17" s="14" customFormat="1" ht="18" customHeight="1">
      <c r="A16" s="38">
        <v>10</v>
      </c>
      <c r="B16" s="121" t="s">
        <v>55</v>
      </c>
      <c r="C16" s="122" t="s">
        <v>788</v>
      </c>
      <c r="D16" s="123" t="s">
        <v>789</v>
      </c>
      <c r="E16" s="124" t="s">
        <v>792</v>
      </c>
      <c r="F16" s="124" t="s">
        <v>403</v>
      </c>
      <c r="G16" s="124"/>
      <c r="H16" s="39">
        <v>7.66</v>
      </c>
      <c r="I16" s="39">
        <v>7.8</v>
      </c>
      <c r="J16" s="39">
        <v>7.78</v>
      </c>
      <c r="K16" s="104"/>
      <c r="L16" s="39"/>
      <c r="M16" s="39"/>
      <c r="N16" s="39"/>
      <c r="O16" s="145">
        <f t="shared" si="0"/>
        <v>7.8</v>
      </c>
      <c r="P16" s="50">
        <f t="shared" si="1"/>
      </c>
      <c r="Q16" s="125" t="s">
        <v>404</v>
      </c>
    </row>
    <row r="17" spans="1:59" s="103" customFormat="1" ht="18" customHeight="1">
      <c r="A17" s="38">
        <v>11</v>
      </c>
      <c r="B17" s="121" t="s">
        <v>53</v>
      </c>
      <c r="C17" s="122" t="s">
        <v>257</v>
      </c>
      <c r="D17" s="123">
        <v>39347</v>
      </c>
      <c r="E17" s="124" t="s">
        <v>84</v>
      </c>
      <c r="F17" s="124"/>
      <c r="G17" s="124"/>
      <c r="H17" s="39">
        <v>7.18</v>
      </c>
      <c r="I17" s="39">
        <v>7.31</v>
      </c>
      <c r="J17" s="39">
        <v>7.08</v>
      </c>
      <c r="K17" s="49"/>
      <c r="L17" s="39"/>
      <c r="M17" s="39"/>
      <c r="N17" s="39"/>
      <c r="O17" s="145">
        <f t="shared" si="0"/>
        <v>7.31</v>
      </c>
      <c r="P17" s="50">
        <f t="shared" si="1"/>
      </c>
      <c r="Q17" s="125" t="s">
        <v>168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17" s="14" customFormat="1" ht="18" customHeight="1">
      <c r="A18" s="38">
        <v>12</v>
      </c>
      <c r="B18" s="121" t="s">
        <v>177</v>
      </c>
      <c r="C18" s="122" t="s">
        <v>219</v>
      </c>
      <c r="D18" s="123" t="s">
        <v>220</v>
      </c>
      <c r="E18" s="124" t="s">
        <v>382</v>
      </c>
      <c r="F18" s="124" t="s">
        <v>129</v>
      </c>
      <c r="G18" s="124" t="s">
        <v>29</v>
      </c>
      <c r="H18" s="39">
        <v>4.56</v>
      </c>
      <c r="I18" s="39">
        <v>4.93</v>
      </c>
      <c r="J18" s="39">
        <v>4.81</v>
      </c>
      <c r="K18" s="49"/>
      <c r="L18" s="39"/>
      <c r="M18" s="39"/>
      <c r="N18" s="39"/>
      <c r="O18" s="145">
        <f t="shared" si="0"/>
        <v>4.93</v>
      </c>
      <c r="P18" s="50">
        <f t="shared" si="1"/>
      </c>
      <c r="Q18" s="125" t="s">
        <v>45</v>
      </c>
    </row>
  </sheetData>
  <sheetProtection/>
  <mergeCells count="1">
    <mergeCell ref="H5:N5"/>
  </mergeCells>
  <printOptions horizontalCentered="1"/>
  <pageMargins left="0.35433070866141736" right="0.15748031496062992" top="0.3937007874015748" bottom="0.3937007874015748" header="0.3937007874015748" footer="0.3937007874015748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5" customWidth="1"/>
    <col min="2" max="2" width="10.421875" style="15" customWidth="1"/>
    <col min="3" max="3" width="14.421875" style="15" customWidth="1"/>
    <col min="4" max="4" width="10.7109375" style="16" customWidth="1"/>
    <col min="5" max="5" width="13.140625" style="17" bestFit="1" customWidth="1"/>
    <col min="6" max="6" width="12.8515625" style="17" bestFit="1" customWidth="1"/>
    <col min="7" max="7" width="11.28125" style="18" bestFit="1" customWidth="1"/>
    <col min="8" max="8" width="4.7109375" style="19" customWidth="1"/>
    <col min="9" max="10" width="4.7109375" style="19" hidden="1" customWidth="1"/>
    <col min="11" max="11" width="4.7109375" style="20" hidden="1" customWidth="1"/>
    <col min="12" max="14" width="4.7109375" style="19" customWidth="1"/>
    <col min="15" max="15" width="9.00390625" style="21" bestFit="1" customWidth="1"/>
    <col min="16" max="16" width="7.00390625" style="22" bestFit="1" customWidth="1"/>
    <col min="17" max="17" width="14.7109375" style="4" customWidth="1"/>
    <col min="18" max="16384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6" s="4" customFormat="1" ht="12" customHeight="1">
      <c r="A3" s="15"/>
      <c r="B3" s="15"/>
      <c r="C3" s="23"/>
      <c r="D3" s="24"/>
      <c r="E3" s="25"/>
      <c r="F3" s="25"/>
      <c r="G3" s="18"/>
      <c r="H3" s="26"/>
      <c r="I3" s="26"/>
      <c r="J3" s="26"/>
      <c r="K3" s="21"/>
      <c r="L3" s="26"/>
      <c r="M3" s="26"/>
      <c r="N3" s="26"/>
      <c r="O3" s="21"/>
      <c r="P3" s="22"/>
    </row>
    <row r="4" spans="2:16" s="12" customFormat="1" ht="16.5" thickBot="1">
      <c r="B4" s="1" t="s">
        <v>413</v>
      </c>
      <c r="D4" s="27"/>
      <c r="E4" s="28"/>
      <c r="F4" s="28"/>
      <c r="G4" s="29"/>
      <c r="H4" s="30"/>
      <c r="I4" s="30"/>
      <c r="J4" s="30"/>
      <c r="K4" s="40"/>
      <c r="L4" s="30"/>
      <c r="M4" s="30"/>
      <c r="N4" s="30"/>
      <c r="O4" s="41"/>
      <c r="P4" s="8"/>
    </row>
    <row r="5" spans="4:16" s="4" customFormat="1" ht="18" customHeight="1" thickBot="1">
      <c r="D5" s="16"/>
      <c r="H5" s="153" t="s">
        <v>73</v>
      </c>
      <c r="I5" s="154"/>
      <c r="J5" s="154"/>
      <c r="K5" s="154"/>
      <c r="L5" s="154"/>
      <c r="M5" s="154"/>
      <c r="N5" s="155"/>
      <c r="O5" s="59"/>
      <c r="P5" s="60"/>
    </row>
    <row r="6" spans="1:17" s="52" customFormat="1" ht="18" customHeight="1" thickBot="1">
      <c r="A6" s="32" t="s">
        <v>1108</v>
      </c>
      <c r="B6" s="53" t="s">
        <v>3</v>
      </c>
      <c r="C6" s="54" t="s">
        <v>4</v>
      </c>
      <c r="D6" s="55" t="s">
        <v>5</v>
      </c>
      <c r="E6" s="56" t="s">
        <v>6</v>
      </c>
      <c r="F6" s="56" t="s">
        <v>7</v>
      </c>
      <c r="G6" s="56" t="s">
        <v>8</v>
      </c>
      <c r="H6" s="147" t="s">
        <v>1116</v>
      </c>
      <c r="I6" s="45">
        <v>2</v>
      </c>
      <c r="J6" s="45">
        <v>3</v>
      </c>
      <c r="K6" s="45" t="s">
        <v>16</v>
      </c>
      <c r="L6" s="61">
        <v>4</v>
      </c>
      <c r="M6" s="45">
        <v>5</v>
      </c>
      <c r="N6" s="62">
        <v>6</v>
      </c>
      <c r="O6" s="64" t="s">
        <v>14</v>
      </c>
      <c r="P6" s="65" t="s">
        <v>11</v>
      </c>
      <c r="Q6" s="63" t="s">
        <v>12</v>
      </c>
    </row>
    <row r="7" spans="1:18" ht="18" customHeight="1">
      <c r="A7" s="58">
        <v>1</v>
      </c>
      <c r="B7" s="121" t="s">
        <v>180</v>
      </c>
      <c r="C7" s="122" t="s">
        <v>542</v>
      </c>
      <c r="D7" s="123">
        <v>39185</v>
      </c>
      <c r="E7" s="124" t="s">
        <v>579</v>
      </c>
      <c r="F7" s="124" t="s">
        <v>508</v>
      </c>
      <c r="G7" s="10"/>
      <c r="H7" s="49">
        <v>44.77</v>
      </c>
      <c r="I7" s="49"/>
      <c r="J7" s="49"/>
      <c r="K7" s="49"/>
      <c r="L7" s="49">
        <v>43.48</v>
      </c>
      <c r="M7" s="49">
        <v>37.46</v>
      </c>
      <c r="N7" s="49" t="s">
        <v>1115</v>
      </c>
      <c r="O7" s="80">
        <f aca="true" t="shared" si="0" ref="O7:O15">MAX(H7:N7)</f>
        <v>44.77</v>
      </c>
      <c r="P7" s="50" t="str">
        <f aca="true" t="shared" si="1" ref="P7:P15">IF(ISBLANK(O7),"",IF(O7&gt;=39,"I JA",IF(O7&gt;=32,"II JA",IF(O7&gt;=25,"III JA"))))</f>
        <v>I JA</v>
      </c>
      <c r="Q7" s="125" t="s">
        <v>541</v>
      </c>
      <c r="R7" s="19"/>
    </row>
    <row r="8" spans="1:17" ht="18" customHeight="1">
      <c r="A8" s="58">
        <v>2</v>
      </c>
      <c r="B8" s="121" t="s">
        <v>793</v>
      </c>
      <c r="C8" s="122" t="s">
        <v>794</v>
      </c>
      <c r="D8" s="123">
        <v>39935</v>
      </c>
      <c r="E8" s="124" t="s">
        <v>313</v>
      </c>
      <c r="F8" s="124" t="s">
        <v>34</v>
      </c>
      <c r="G8" s="10"/>
      <c r="H8" s="49">
        <v>36.51</v>
      </c>
      <c r="I8" s="49"/>
      <c r="J8" s="49"/>
      <c r="K8" s="49"/>
      <c r="L8" s="49">
        <v>36.93</v>
      </c>
      <c r="M8" s="49">
        <v>35.41</v>
      </c>
      <c r="N8" s="49">
        <v>37.97</v>
      </c>
      <c r="O8" s="80">
        <f t="shared" si="0"/>
        <v>37.97</v>
      </c>
      <c r="P8" s="50" t="str">
        <f t="shared" si="1"/>
        <v>II JA</v>
      </c>
      <c r="Q8" s="125" t="s">
        <v>88</v>
      </c>
    </row>
    <row r="9" spans="1:18" ht="18" customHeight="1">
      <c r="A9" s="58">
        <v>3</v>
      </c>
      <c r="B9" s="121" t="s">
        <v>913</v>
      </c>
      <c r="C9" s="122" t="s">
        <v>1014</v>
      </c>
      <c r="D9" s="123" t="s">
        <v>1015</v>
      </c>
      <c r="E9" s="124" t="s">
        <v>992</v>
      </c>
      <c r="F9" s="124" t="s">
        <v>993</v>
      </c>
      <c r="G9" s="10"/>
      <c r="H9" s="49">
        <v>32.9</v>
      </c>
      <c r="I9" s="49"/>
      <c r="J9" s="49"/>
      <c r="K9" s="49"/>
      <c r="L9" s="49">
        <v>37.65</v>
      </c>
      <c r="M9" s="49">
        <v>33.55</v>
      </c>
      <c r="N9" s="49">
        <v>31.24</v>
      </c>
      <c r="O9" s="80">
        <f t="shared" si="0"/>
        <v>37.65</v>
      </c>
      <c r="P9" s="50" t="str">
        <f t="shared" si="1"/>
        <v>II JA</v>
      </c>
      <c r="Q9" s="125" t="s">
        <v>1009</v>
      </c>
      <c r="R9" s="19"/>
    </row>
    <row r="10" spans="1:17" ht="18" customHeight="1">
      <c r="A10" s="58">
        <v>4</v>
      </c>
      <c r="B10" s="121" t="s">
        <v>201</v>
      </c>
      <c r="C10" s="122" t="s">
        <v>756</v>
      </c>
      <c r="D10" s="123" t="s">
        <v>757</v>
      </c>
      <c r="E10" s="124" t="s">
        <v>710</v>
      </c>
      <c r="F10" s="124" t="s">
        <v>709</v>
      </c>
      <c r="G10" s="10"/>
      <c r="H10" s="49">
        <v>28.07</v>
      </c>
      <c r="I10" s="49"/>
      <c r="J10" s="49"/>
      <c r="K10" s="49"/>
      <c r="L10" s="49">
        <v>31.72</v>
      </c>
      <c r="M10" s="49">
        <v>36.75</v>
      </c>
      <c r="N10" s="49" t="s">
        <v>1115</v>
      </c>
      <c r="O10" s="80">
        <f t="shared" si="0"/>
        <v>36.75</v>
      </c>
      <c r="P10" s="50" t="str">
        <f t="shared" si="1"/>
        <v>II JA</v>
      </c>
      <c r="Q10" s="125" t="s">
        <v>771</v>
      </c>
    </row>
    <row r="11" spans="1:17" ht="18" customHeight="1">
      <c r="A11" s="58">
        <v>5</v>
      </c>
      <c r="B11" s="121" t="s">
        <v>591</v>
      </c>
      <c r="C11" s="122" t="s">
        <v>911</v>
      </c>
      <c r="D11" s="123" t="s">
        <v>912</v>
      </c>
      <c r="E11" s="124" t="s">
        <v>183</v>
      </c>
      <c r="F11" s="124" t="s">
        <v>106</v>
      </c>
      <c r="G11" s="10"/>
      <c r="H11" s="49">
        <v>36.36</v>
      </c>
      <c r="I11" s="49"/>
      <c r="J11" s="49"/>
      <c r="K11" s="49"/>
      <c r="L11" s="49">
        <v>35.27</v>
      </c>
      <c r="M11" s="49">
        <v>36.57</v>
      </c>
      <c r="N11" s="49">
        <v>35.46</v>
      </c>
      <c r="O11" s="80">
        <f t="shared" si="0"/>
        <v>36.57</v>
      </c>
      <c r="P11" s="50" t="str">
        <f t="shared" si="1"/>
        <v>II JA</v>
      </c>
      <c r="Q11" s="125" t="s">
        <v>107</v>
      </c>
    </row>
    <row r="12" spans="1:18" ht="18" customHeight="1">
      <c r="A12" s="58">
        <v>6</v>
      </c>
      <c r="B12" s="121" t="s">
        <v>622</v>
      </c>
      <c r="C12" s="122" t="s">
        <v>623</v>
      </c>
      <c r="D12" s="123">
        <v>39581</v>
      </c>
      <c r="E12" s="124" t="s">
        <v>602</v>
      </c>
      <c r="F12" s="124" t="s">
        <v>603</v>
      </c>
      <c r="G12" s="10"/>
      <c r="H12" s="49">
        <v>33.13</v>
      </c>
      <c r="I12" s="49"/>
      <c r="J12" s="49"/>
      <c r="K12" s="49"/>
      <c r="L12" s="49">
        <v>33.13</v>
      </c>
      <c r="M12" s="49">
        <v>32.26</v>
      </c>
      <c r="N12" s="49">
        <v>32.17</v>
      </c>
      <c r="O12" s="80">
        <f t="shared" si="0"/>
        <v>33.13</v>
      </c>
      <c r="P12" s="50" t="str">
        <f t="shared" si="1"/>
        <v>II JA</v>
      </c>
      <c r="Q12" s="125" t="s">
        <v>621</v>
      </c>
      <c r="R12" s="19"/>
    </row>
    <row r="13" spans="1:23" s="110" customFormat="1" ht="18" customHeight="1">
      <c r="A13" s="58">
        <v>7</v>
      </c>
      <c r="B13" s="121" t="s">
        <v>20</v>
      </c>
      <c r="C13" s="122" t="s">
        <v>491</v>
      </c>
      <c r="D13" s="123">
        <v>40150</v>
      </c>
      <c r="E13" s="124" t="s">
        <v>498</v>
      </c>
      <c r="F13" s="124" t="s">
        <v>485</v>
      </c>
      <c r="G13" s="10"/>
      <c r="H13" s="49">
        <v>30.36</v>
      </c>
      <c r="I13" s="49"/>
      <c r="J13" s="49"/>
      <c r="K13" s="49"/>
      <c r="L13" s="49">
        <v>32.33</v>
      </c>
      <c r="M13" s="49">
        <v>32.54</v>
      </c>
      <c r="N13" s="49">
        <v>29.7</v>
      </c>
      <c r="O13" s="80">
        <f t="shared" si="0"/>
        <v>32.54</v>
      </c>
      <c r="P13" s="50" t="str">
        <f t="shared" si="1"/>
        <v>II JA</v>
      </c>
      <c r="Q13" s="125" t="s">
        <v>75</v>
      </c>
      <c r="R13" s="15"/>
      <c r="S13" s="15"/>
      <c r="T13" s="15"/>
      <c r="U13" s="15"/>
      <c r="V13" s="15"/>
      <c r="W13" s="15"/>
    </row>
    <row r="14" spans="1:17" ht="18" customHeight="1">
      <c r="A14" s="58">
        <v>8</v>
      </c>
      <c r="B14" s="121" t="s">
        <v>63</v>
      </c>
      <c r="C14" s="122" t="s">
        <v>542</v>
      </c>
      <c r="D14" s="123">
        <v>39574</v>
      </c>
      <c r="E14" s="124" t="s">
        <v>579</v>
      </c>
      <c r="F14" s="124" t="s">
        <v>508</v>
      </c>
      <c r="G14" s="10"/>
      <c r="H14" s="49">
        <v>30.86</v>
      </c>
      <c r="I14" s="49"/>
      <c r="J14" s="49"/>
      <c r="K14" s="49"/>
      <c r="L14" s="49">
        <v>29.87</v>
      </c>
      <c r="M14" s="49">
        <v>29.12</v>
      </c>
      <c r="N14" s="49">
        <v>28.43</v>
      </c>
      <c r="O14" s="80">
        <f t="shared" si="0"/>
        <v>30.86</v>
      </c>
      <c r="P14" s="50" t="str">
        <f t="shared" si="1"/>
        <v>III JA</v>
      </c>
      <c r="Q14" s="125" t="s">
        <v>541</v>
      </c>
    </row>
    <row r="15" spans="1:17" ht="18" customHeight="1">
      <c r="A15" s="58">
        <v>9</v>
      </c>
      <c r="B15" s="121" t="s">
        <v>62</v>
      </c>
      <c r="C15" s="122" t="s">
        <v>756</v>
      </c>
      <c r="D15" s="123" t="s">
        <v>758</v>
      </c>
      <c r="E15" s="124" t="s">
        <v>710</v>
      </c>
      <c r="F15" s="124" t="s">
        <v>709</v>
      </c>
      <c r="G15" s="10"/>
      <c r="H15" s="49">
        <v>27.36</v>
      </c>
      <c r="I15" s="49"/>
      <c r="J15" s="49"/>
      <c r="K15" s="49"/>
      <c r="L15" s="49"/>
      <c r="M15" s="49"/>
      <c r="N15" s="49"/>
      <c r="O15" s="80">
        <f t="shared" si="0"/>
        <v>27.36</v>
      </c>
      <c r="P15" s="50" t="str">
        <f t="shared" si="1"/>
        <v>III JA</v>
      </c>
      <c r="Q15" s="125" t="s">
        <v>771</v>
      </c>
    </row>
  </sheetData>
  <sheetProtection/>
  <mergeCells count="1">
    <mergeCell ref="H5:N5"/>
  </mergeCells>
  <printOptions horizontalCentered="1"/>
  <pageMargins left="0.15748031496062992" right="0.15748031496062992" top="0.3937007874015748" bottom="0.15748031496062992" header="0.3937007874015748" footer="0.3937007874015748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W1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5" customWidth="1"/>
    <col min="2" max="2" width="10.421875" style="15" customWidth="1"/>
    <col min="3" max="3" width="14.421875" style="15" customWidth="1"/>
    <col min="4" max="4" width="10.7109375" style="16" customWidth="1"/>
    <col min="5" max="5" width="13.140625" style="17" bestFit="1" customWidth="1"/>
    <col min="6" max="6" width="12.8515625" style="17" bestFit="1" customWidth="1"/>
    <col min="7" max="7" width="11.28125" style="18" bestFit="1" customWidth="1"/>
    <col min="8" max="8" width="4.7109375" style="19" customWidth="1"/>
    <col min="9" max="10" width="4.7109375" style="19" hidden="1" customWidth="1"/>
    <col min="11" max="11" width="4.7109375" style="20" hidden="1" customWidth="1"/>
    <col min="12" max="14" width="4.7109375" style="19" customWidth="1"/>
    <col min="15" max="15" width="9.00390625" style="21" bestFit="1" customWidth="1"/>
    <col min="16" max="16" width="7.00390625" style="22" bestFit="1" customWidth="1"/>
    <col min="17" max="17" width="14.7109375" style="4" customWidth="1"/>
    <col min="18" max="16384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6" s="4" customFormat="1" ht="12" customHeight="1">
      <c r="A3" s="15"/>
      <c r="B3" s="15"/>
      <c r="C3" s="23"/>
      <c r="D3" s="24"/>
      <c r="E3" s="25"/>
      <c r="F3" s="25"/>
      <c r="G3" s="18"/>
      <c r="H3" s="26"/>
      <c r="I3" s="26"/>
      <c r="J3" s="26"/>
      <c r="K3" s="21"/>
      <c r="L3" s="26"/>
      <c r="M3" s="26"/>
      <c r="N3" s="26"/>
      <c r="O3" s="21"/>
      <c r="P3" s="22"/>
    </row>
    <row r="4" spans="2:16" s="12" customFormat="1" ht="16.5" thickBot="1">
      <c r="B4" s="1" t="s">
        <v>416</v>
      </c>
      <c r="D4" s="27"/>
      <c r="E4" s="28"/>
      <c r="F4" s="28"/>
      <c r="G4" s="29"/>
      <c r="H4" s="30"/>
      <c r="I4" s="30"/>
      <c r="J4" s="30"/>
      <c r="K4" s="40"/>
      <c r="L4" s="30"/>
      <c r="M4" s="30"/>
      <c r="N4" s="30"/>
      <c r="O4" s="41"/>
      <c r="P4" s="8"/>
    </row>
    <row r="5" spans="4:16" s="4" customFormat="1" ht="18" customHeight="1" thickBot="1">
      <c r="D5" s="16"/>
      <c r="H5" s="153" t="s">
        <v>73</v>
      </c>
      <c r="I5" s="154"/>
      <c r="J5" s="154"/>
      <c r="K5" s="154"/>
      <c r="L5" s="154"/>
      <c r="M5" s="154"/>
      <c r="N5" s="155"/>
      <c r="O5" s="59"/>
      <c r="P5" s="60"/>
    </row>
    <row r="6" spans="1:17" s="52" customFormat="1" ht="18" customHeight="1" thickBot="1">
      <c r="A6" s="32" t="s">
        <v>1108</v>
      </c>
      <c r="B6" s="53" t="s">
        <v>3</v>
      </c>
      <c r="C6" s="54" t="s">
        <v>4</v>
      </c>
      <c r="D6" s="55" t="s">
        <v>5</v>
      </c>
      <c r="E6" s="56" t="s">
        <v>6</v>
      </c>
      <c r="F6" s="56" t="s">
        <v>7</v>
      </c>
      <c r="G6" s="56" t="s">
        <v>8</v>
      </c>
      <c r="H6" s="147" t="s">
        <v>1116</v>
      </c>
      <c r="I6" s="45">
        <v>2</v>
      </c>
      <c r="J6" s="45">
        <v>3</v>
      </c>
      <c r="K6" s="45" t="s">
        <v>16</v>
      </c>
      <c r="L6" s="61">
        <v>4</v>
      </c>
      <c r="M6" s="45">
        <v>5</v>
      </c>
      <c r="N6" s="62">
        <v>6</v>
      </c>
      <c r="O6" s="64" t="s">
        <v>14</v>
      </c>
      <c r="P6" s="65" t="s">
        <v>11</v>
      </c>
      <c r="Q6" s="63" t="s">
        <v>12</v>
      </c>
    </row>
    <row r="7" spans="1:17" ht="18" customHeight="1">
      <c r="A7" s="58">
        <v>1</v>
      </c>
      <c r="B7" s="121" t="s">
        <v>56</v>
      </c>
      <c r="C7" s="122" t="s">
        <v>405</v>
      </c>
      <c r="D7" s="123">
        <v>39493</v>
      </c>
      <c r="E7" s="124" t="s">
        <v>498</v>
      </c>
      <c r="F7" s="124" t="s">
        <v>485</v>
      </c>
      <c r="G7" s="124"/>
      <c r="H7" s="49">
        <v>58.22</v>
      </c>
      <c r="I7" s="49"/>
      <c r="J7" s="49"/>
      <c r="K7" s="49"/>
      <c r="L7" s="49">
        <v>53.23</v>
      </c>
      <c r="M7" s="49">
        <v>53.39</v>
      </c>
      <c r="N7" s="49">
        <v>60.77</v>
      </c>
      <c r="O7" s="80">
        <f aca="true" t="shared" si="0" ref="O7:O18">MAX(H7:N7)</f>
        <v>60.77</v>
      </c>
      <c r="P7" s="50" t="str">
        <f aca="true" t="shared" si="1" ref="P7:P18">IF(ISBLANK(O7),"",IF(O7&gt;=50,"I JA",IF(O7&gt;=43,"II JA",IF(O7&gt;=37,"III JA"))))</f>
        <v>I JA</v>
      </c>
      <c r="Q7" s="125" t="s">
        <v>75</v>
      </c>
    </row>
    <row r="8" spans="1:18" ht="18" customHeight="1">
      <c r="A8" s="58">
        <v>2</v>
      </c>
      <c r="B8" s="121" t="s">
        <v>373</v>
      </c>
      <c r="C8" s="122" t="s">
        <v>670</v>
      </c>
      <c r="D8" s="123">
        <v>39115</v>
      </c>
      <c r="E8" s="124" t="s">
        <v>84</v>
      </c>
      <c r="F8" s="124"/>
      <c r="G8" s="124"/>
      <c r="H8" s="49">
        <v>54.35</v>
      </c>
      <c r="I8" s="49"/>
      <c r="J8" s="49"/>
      <c r="K8" s="49"/>
      <c r="L8" s="49">
        <v>51.51</v>
      </c>
      <c r="M8" s="49">
        <v>46.14</v>
      </c>
      <c r="N8" s="49">
        <v>56.62</v>
      </c>
      <c r="O8" s="80">
        <f t="shared" si="0"/>
        <v>56.62</v>
      </c>
      <c r="P8" s="50" t="str">
        <f t="shared" si="1"/>
        <v>I JA</v>
      </c>
      <c r="Q8" s="125" t="s">
        <v>168</v>
      </c>
      <c r="R8" s="19"/>
    </row>
    <row r="9" spans="1:18" ht="18" customHeight="1">
      <c r="A9" s="58">
        <v>3</v>
      </c>
      <c r="B9" s="121" t="s">
        <v>159</v>
      </c>
      <c r="C9" s="122" t="s">
        <v>486</v>
      </c>
      <c r="D9" s="123">
        <v>39111</v>
      </c>
      <c r="E9" s="124" t="s">
        <v>498</v>
      </c>
      <c r="F9" s="124" t="s">
        <v>485</v>
      </c>
      <c r="G9" s="124"/>
      <c r="H9" s="49">
        <v>53.49</v>
      </c>
      <c r="I9" s="49"/>
      <c r="J9" s="49"/>
      <c r="K9" s="49"/>
      <c r="L9" s="49">
        <v>54.75</v>
      </c>
      <c r="M9" s="49">
        <v>48.76</v>
      </c>
      <c r="N9" s="49">
        <v>54.64</v>
      </c>
      <c r="O9" s="80">
        <f t="shared" si="0"/>
        <v>54.75</v>
      </c>
      <c r="P9" s="50" t="str">
        <f t="shared" si="1"/>
        <v>I JA</v>
      </c>
      <c r="Q9" s="125" t="s">
        <v>75</v>
      </c>
      <c r="R9" s="19"/>
    </row>
    <row r="10" spans="1:17" ht="18" customHeight="1">
      <c r="A10" s="58">
        <v>4</v>
      </c>
      <c r="B10" s="121" t="s">
        <v>66</v>
      </c>
      <c r="C10" s="122" t="s">
        <v>937</v>
      </c>
      <c r="D10" s="123">
        <v>39223</v>
      </c>
      <c r="E10" s="124" t="s">
        <v>939</v>
      </c>
      <c r="F10" s="124" t="s">
        <v>935</v>
      </c>
      <c r="G10" s="124"/>
      <c r="H10" s="49">
        <v>54.07</v>
      </c>
      <c r="I10" s="49"/>
      <c r="J10" s="49"/>
      <c r="K10" s="49"/>
      <c r="L10" s="49">
        <v>51.97</v>
      </c>
      <c r="M10" s="49">
        <v>50.65</v>
      </c>
      <c r="N10" s="49">
        <v>47.62</v>
      </c>
      <c r="O10" s="80">
        <f t="shared" si="0"/>
        <v>54.07</v>
      </c>
      <c r="P10" s="50" t="str">
        <f t="shared" si="1"/>
        <v>I JA</v>
      </c>
      <c r="Q10" s="125" t="s">
        <v>936</v>
      </c>
    </row>
    <row r="11" spans="1:23" s="110" customFormat="1" ht="18" customHeight="1">
      <c r="A11" s="58">
        <v>5</v>
      </c>
      <c r="B11" s="121" t="s">
        <v>282</v>
      </c>
      <c r="C11" s="122" t="s">
        <v>675</v>
      </c>
      <c r="D11" s="123" t="s">
        <v>674</v>
      </c>
      <c r="E11" s="124" t="s">
        <v>84</v>
      </c>
      <c r="F11" s="124" t="s">
        <v>687</v>
      </c>
      <c r="G11" s="124"/>
      <c r="H11" s="49">
        <v>45.48</v>
      </c>
      <c r="I11" s="49"/>
      <c r="J11" s="49"/>
      <c r="K11" s="49"/>
      <c r="L11" s="49">
        <v>42.69</v>
      </c>
      <c r="M11" s="49">
        <v>51.6</v>
      </c>
      <c r="N11" s="49">
        <v>51.35</v>
      </c>
      <c r="O11" s="80">
        <f t="shared" si="0"/>
        <v>51.6</v>
      </c>
      <c r="P11" s="50" t="str">
        <f t="shared" si="1"/>
        <v>I JA</v>
      </c>
      <c r="Q11" s="125" t="s">
        <v>170</v>
      </c>
      <c r="R11" s="15"/>
      <c r="S11" s="15"/>
      <c r="T11" s="15"/>
      <c r="U11" s="15"/>
      <c r="V11" s="15"/>
      <c r="W11" s="15"/>
    </row>
    <row r="12" spans="1:17" ht="18" customHeight="1">
      <c r="A12" s="58">
        <v>6</v>
      </c>
      <c r="B12" s="121" t="s">
        <v>360</v>
      </c>
      <c r="C12" s="122" t="s">
        <v>875</v>
      </c>
      <c r="D12" s="123" t="s">
        <v>876</v>
      </c>
      <c r="E12" s="124" t="s">
        <v>801</v>
      </c>
      <c r="F12" s="124" t="s">
        <v>802</v>
      </c>
      <c r="G12" s="124"/>
      <c r="H12" s="49">
        <v>45.53</v>
      </c>
      <c r="I12" s="49"/>
      <c r="J12" s="49"/>
      <c r="K12" s="49"/>
      <c r="L12" s="49">
        <v>46.4</v>
      </c>
      <c r="M12" s="49">
        <v>42</v>
      </c>
      <c r="N12" s="49" t="s">
        <v>1115</v>
      </c>
      <c r="O12" s="80">
        <f t="shared" si="0"/>
        <v>46.4</v>
      </c>
      <c r="P12" s="50" t="str">
        <f t="shared" si="1"/>
        <v>II JA</v>
      </c>
      <c r="Q12" s="125" t="s">
        <v>873</v>
      </c>
    </row>
    <row r="13" spans="1:18" ht="18" customHeight="1">
      <c r="A13" s="58">
        <v>7</v>
      </c>
      <c r="B13" s="121" t="s">
        <v>101</v>
      </c>
      <c r="C13" s="122" t="s">
        <v>1106</v>
      </c>
      <c r="D13" s="123">
        <v>39185</v>
      </c>
      <c r="E13" s="124" t="s">
        <v>579</v>
      </c>
      <c r="F13" s="124"/>
      <c r="G13" s="124"/>
      <c r="H13" s="49">
        <v>43.97</v>
      </c>
      <c r="I13" s="49"/>
      <c r="J13" s="49"/>
      <c r="K13" s="49"/>
      <c r="L13" s="49">
        <v>45</v>
      </c>
      <c r="M13" s="49">
        <v>45.71</v>
      </c>
      <c r="N13" s="49">
        <v>41.42</v>
      </c>
      <c r="O13" s="80">
        <f t="shared" si="0"/>
        <v>45.71</v>
      </c>
      <c r="P13" s="50" t="str">
        <f t="shared" si="1"/>
        <v>II JA</v>
      </c>
      <c r="Q13" s="125" t="s">
        <v>544</v>
      </c>
      <c r="R13" s="19"/>
    </row>
    <row r="14" spans="1:17" ht="18" customHeight="1">
      <c r="A14" s="58">
        <v>8</v>
      </c>
      <c r="B14" s="121" t="s">
        <v>673</v>
      </c>
      <c r="C14" s="122" t="s">
        <v>672</v>
      </c>
      <c r="D14" s="123" t="s">
        <v>671</v>
      </c>
      <c r="E14" s="124" t="s">
        <v>84</v>
      </c>
      <c r="F14" s="124" t="s">
        <v>687</v>
      </c>
      <c r="G14" s="124"/>
      <c r="H14" s="49">
        <v>42.74</v>
      </c>
      <c r="I14" s="49"/>
      <c r="J14" s="49"/>
      <c r="K14" s="49"/>
      <c r="L14" s="49">
        <v>41.42</v>
      </c>
      <c r="M14" s="49">
        <v>40.47</v>
      </c>
      <c r="N14" s="49">
        <v>44.65</v>
      </c>
      <c r="O14" s="80">
        <f t="shared" si="0"/>
        <v>44.65</v>
      </c>
      <c r="P14" s="50" t="str">
        <f t="shared" si="1"/>
        <v>II JA</v>
      </c>
      <c r="Q14" s="125" t="s">
        <v>170</v>
      </c>
    </row>
    <row r="15" spans="1:17" ht="18" customHeight="1">
      <c r="A15" s="58">
        <v>9</v>
      </c>
      <c r="B15" s="121" t="s">
        <v>169</v>
      </c>
      <c r="C15" s="122" t="s">
        <v>914</v>
      </c>
      <c r="D15" s="123" t="s">
        <v>915</v>
      </c>
      <c r="E15" s="124" t="s">
        <v>183</v>
      </c>
      <c r="F15" s="124" t="s">
        <v>106</v>
      </c>
      <c r="G15" s="124"/>
      <c r="H15" s="49">
        <v>39</v>
      </c>
      <c r="I15" s="49"/>
      <c r="J15" s="49"/>
      <c r="K15" s="49"/>
      <c r="L15" s="49"/>
      <c r="M15" s="49"/>
      <c r="N15" s="49"/>
      <c r="O15" s="80">
        <f t="shared" si="0"/>
        <v>39</v>
      </c>
      <c r="P15" s="50" t="str">
        <f t="shared" si="1"/>
        <v>III JA</v>
      </c>
      <c r="Q15" s="125" t="s">
        <v>107</v>
      </c>
    </row>
    <row r="16" spans="1:17" ht="18" customHeight="1">
      <c r="A16" s="58">
        <v>10</v>
      </c>
      <c r="B16" s="121" t="s">
        <v>539</v>
      </c>
      <c r="C16" s="122" t="s">
        <v>775</v>
      </c>
      <c r="D16" s="123" t="s">
        <v>776</v>
      </c>
      <c r="E16" s="124" t="s">
        <v>309</v>
      </c>
      <c r="F16" s="124" t="s">
        <v>33</v>
      </c>
      <c r="G16" s="124"/>
      <c r="H16" s="49">
        <v>38.46</v>
      </c>
      <c r="I16" s="49"/>
      <c r="J16" s="49"/>
      <c r="K16" s="49"/>
      <c r="L16" s="49"/>
      <c r="M16" s="49"/>
      <c r="N16" s="49"/>
      <c r="O16" s="80">
        <f t="shared" si="0"/>
        <v>38.46</v>
      </c>
      <c r="P16" s="50" t="str">
        <f t="shared" si="1"/>
        <v>III JA</v>
      </c>
      <c r="Q16" s="125" t="s">
        <v>91</v>
      </c>
    </row>
    <row r="17" spans="1:17" ht="18" customHeight="1">
      <c r="A17" s="58">
        <v>11</v>
      </c>
      <c r="B17" s="121" t="s">
        <v>49</v>
      </c>
      <c r="C17" s="122" t="s">
        <v>448</v>
      </c>
      <c r="D17" s="123" t="s">
        <v>449</v>
      </c>
      <c r="E17" s="124" t="s">
        <v>383</v>
      </c>
      <c r="F17" s="124" t="s">
        <v>441</v>
      </c>
      <c r="G17" s="124"/>
      <c r="H17" s="49">
        <v>35.28</v>
      </c>
      <c r="I17" s="49"/>
      <c r="J17" s="49"/>
      <c r="K17" s="49"/>
      <c r="L17" s="49"/>
      <c r="M17" s="49"/>
      <c r="N17" s="49"/>
      <c r="O17" s="80">
        <f t="shared" si="0"/>
        <v>35.28</v>
      </c>
      <c r="P17" s="114" t="b">
        <f t="shared" si="1"/>
        <v>0</v>
      </c>
      <c r="Q17" s="125" t="s">
        <v>445</v>
      </c>
    </row>
    <row r="18" spans="1:17" ht="18" customHeight="1">
      <c r="A18" s="58">
        <v>12</v>
      </c>
      <c r="B18" s="121" t="s">
        <v>957</v>
      </c>
      <c r="C18" s="122" t="s">
        <v>958</v>
      </c>
      <c r="D18" s="123" t="s">
        <v>959</v>
      </c>
      <c r="E18" s="124" t="s">
        <v>359</v>
      </c>
      <c r="F18" s="124" t="s">
        <v>349</v>
      </c>
      <c r="G18" s="124" t="s">
        <v>350</v>
      </c>
      <c r="H18" s="49">
        <v>34.35</v>
      </c>
      <c r="I18" s="49"/>
      <c r="J18" s="49"/>
      <c r="K18" s="49"/>
      <c r="L18" s="49"/>
      <c r="M18" s="49"/>
      <c r="N18" s="49"/>
      <c r="O18" s="80">
        <f t="shared" si="0"/>
        <v>34.35</v>
      </c>
      <c r="P18" s="114" t="b">
        <f t="shared" si="1"/>
        <v>0</v>
      </c>
      <c r="Q18" s="125" t="s">
        <v>61</v>
      </c>
    </row>
  </sheetData>
  <sheetProtection/>
  <mergeCells count="1">
    <mergeCell ref="H5:N5"/>
  </mergeCells>
  <printOptions horizontalCentered="1"/>
  <pageMargins left="0.15748031496062992" right="0.15748031496062992" top="0.3937007874015748" bottom="0.15748031496062992" header="0.3937007874015748" footer="0.3937007874015748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R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5" customWidth="1"/>
    <col min="2" max="2" width="10.421875" style="15" customWidth="1"/>
    <col min="3" max="3" width="14.421875" style="15" customWidth="1"/>
    <col min="4" max="4" width="10.7109375" style="16" customWidth="1"/>
    <col min="5" max="5" width="13.140625" style="17" bestFit="1" customWidth="1"/>
    <col min="6" max="6" width="12.8515625" style="17" bestFit="1" customWidth="1"/>
    <col min="7" max="7" width="11.28125" style="18" bestFit="1" customWidth="1"/>
    <col min="8" max="10" width="4.7109375" style="19" customWidth="1"/>
    <col min="11" max="11" width="4.7109375" style="20" hidden="1" customWidth="1"/>
    <col min="12" max="14" width="4.7109375" style="19" customWidth="1"/>
    <col min="15" max="15" width="9.00390625" style="21" bestFit="1" customWidth="1"/>
    <col min="16" max="16" width="7.00390625" style="22" bestFit="1" customWidth="1"/>
    <col min="17" max="17" width="14.7109375" style="4" customWidth="1"/>
    <col min="18" max="16384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6" s="4" customFormat="1" ht="12" customHeight="1">
      <c r="A3" s="15"/>
      <c r="B3" s="15"/>
      <c r="C3" s="23"/>
      <c r="D3" s="24"/>
      <c r="E3" s="25"/>
      <c r="F3" s="25"/>
      <c r="G3" s="18"/>
      <c r="H3" s="26"/>
      <c r="I3" s="26"/>
      <c r="J3" s="26"/>
      <c r="K3" s="21"/>
      <c r="L3" s="26"/>
      <c r="M3" s="26"/>
      <c r="N3" s="26"/>
      <c r="O3" s="21"/>
      <c r="P3" s="22"/>
    </row>
    <row r="4" spans="2:16" s="12" customFormat="1" ht="16.5" thickBot="1">
      <c r="B4" s="1" t="s">
        <v>414</v>
      </c>
      <c r="D4" s="27"/>
      <c r="E4" s="28"/>
      <c r="F4" s="28"/>
      <c r="G4" s="29"/>
      <c r="H4" s="30"/>
      <c r="I4" s="30"/>
      <c r="J4" s="30"/>
      <c r="K4" s="40"/>
      <c r="L4" s="30"/>
      <c r="M4" s="30"/>
      <c r="N4" s="30"/>
      <c r="O4" s="41"/>
      <c r="P4" s="8"/>
    </row>
    <row r="5" spans="4:16" s="4" customFormat="1" ht="18" customHeight="1" thickBot="1">
      <c r="D5" s="16"/>
      <c r="H5" s="153" t="s">
        <v>73</v>
      </c>
      <c r="I5" s="154"/>
      <c r="J5" s="154"/>
      <c r="K5" s="154"/>
      <c r="L5" s="154"/>
      <c r="M5" s="154"/>
      <c r="N5" s="155"/>
      <c r="O5" s="59"/>
      <c r="P5" s="60"/>
    </row>
    <row r="6" spans="1:17" s="52" customFormat="1" ht="18" customHeight="1" thickBot="1">
      <c r="A6" s="32" t="s">
        <v>1108</v>
      </c>
      <c r="B6" s="53" t="s">
        <v>3</v>
      </c>
      <c r="C6" s="54" t="s">
        <v>4</v>
      </c>
      <c r="D6" s="55" t="s">
        <v>5</v>
      </c>
      <c r="E6" s="56" t="s">
        <v>6</v>
      </c>
      <c r="F6" s="56" t="s">
        <v>7</v>
      </c>
      <c r="G6" s="56" t="s">
        <v>8</v>
      </c>
      <c r="H6" s="57">
        <v>1</v>
      </c>
      <c r="I6" s="45">
        <v>2</v>
      </c>
      <c r="J6" s="45">
        <v>3</v>
      </c>
      <c r="K6" s="45" t="s">
        <v>16</v>
      </c>
      <c r="L6" s="61">
        <v>4</v>
      </c>
      <c r="M6" s="45">
        <v>5</v>
      </c>
      <c r="N6" s="62">
        <v>6</v>
      </c>
      <c r="O6" s="64" t="s">
        <v>14</v>
      </c>
      <c r="P6" s="65" t="s">
        <v>11</v>
      </c>
      <c r="Q6" s="63" t="s">
        <v>12</v>
      </c>
    </row>
    <row r="7" spans="1:17" ht="18" customHeight="1">
      <c r="A7" s="58">
        <v>1</v>
      </c>
      <c r="B7" s="121" t="s">
        <v>901</v>
      </c>
      <c r="C7" s="122" t="s">
        <v>902</v>
      </c>
      <c r="D7" s="123">
        <v>39226</v>
      </c>
      <c r="E7" s="124" t="s">
        <v>50</v>
      </c>
      <c r="F7" s="124" t="s">
        <v>51</v>
      </c>
      <c r="G7" s="124" t="s">
        <v>80</v>
      </c>
      <c r="H7" s="49">
        <v>13.35</v>
      </c>
      <c r="I7" s="49">
        <v>16.18</v>
      </c>
      <c r="J7" s="49">
        <v>18.15</v>
      </c>
      <c r="K7" s="49"/>
      <c r="L7" s="49">
        <v>18.71</v>
      </c>
      <c r="M7" s="49">
        <v>22.12</v>
      </c>
      <c r="N7" s="49">
        <v>19.05</v>
      </c>
      <c r="O7" s="80">
        <f>MAX(H7:N7)</f>
        <v>22.12</v>
      </c>
      <c r="P7" s="50" t="str">
        <f>IF(ISBLANK(O7),"",IF(O7&gt;=50,"KSM",IF(O7&gt;=44.5,"I A",IF(O7&gt;=38,"II A",IF(O7&gt;=32,"III A",IF(O7&gt;=27,"I JA",IF(O7&gt;=23,"II JA",IF(O7&gt;=20,"III JA"))))))))</f>
        <v>III JA</v>
      </c>
      <c r="Q7" s="125" t="s">
        <v>81</v>
      </c>
    </row>
    <row r="8" spans="1:18" ht="18" customHeight="1">
      <c r="A8" s="58">
        <v>2</v>
      </c>
      <c r="B8" s="121" t="s">
        <v>201</v>
      </c>
      <c r="C8" s="122" t="s">
        <v>546</v>
      </c>
      <c r="D8" s="123">
        <v>39180</v>
      </c>
      <c r="E8" s="124" t="s">
        <v>579</v>
      </c>
      <c r="F8" s="124" t="s">
        <v>508</v>
      </c>
      <c r="G8" s="124"/>
      <c r="H8" s="49" t="s">
        <v>1115</v>
      </c>
      <c r="I8" s="49" t="s">
        <v>1115</v>
      </c>
      <c r="J8" s="49">
        <v>19.43</v>
      </c>
      <c r="K8" s="49"/>
      <c r="L8" s="49">
        <v>16.06</v>
      </c>
      <c r="M8" s="49" t="s">
        <v>1115</v>
      </c>
      <c r="N8" s="49">
        <v>18.35</v>
      </c>
      <c r="O8" s="80">
        <f>MAX(H8:N8)</f>
        <v>19.43</v>
      </c>
      <c r="P8" s="114" t="b">
        <f>IF(ISBLANK(O8),"",IF(O8&gt;=50,"KSM",IF(O8&gt;=44.5,"I A",IF(O8&gt;=38,"II A",IF(O8&gt;=32,"III A",IF(O8&gt;=27,"I JA",IF(O8&gt;=23,"II JA",IF(O8&gt;=20,"III JA"))))))))</f>
        <v>0</v>
      </c>
      <c r="Q8" s="125" t="s">
        <v>547</v>
      </c>
      <c r="R8" s="19"/>
    </row>
    <row r="9" spans="1:18" ht="18" customHeight="1">
      <c r="A9" s="58">
        <v>3</v>
      </c>
      <c r="B9" s="121" t="s">
        <v>109</v>
      </c>
      <c r="C9" s="122" t="s">
        <v>510</v>
      </c>
      <c r="D9" s="123" t="s">
        <v>737</v>
      </c>
      <c r="E9" s="124" t="s">
        <v>710</v>
      </c>
      <c r="F9" s="124" t="s">
        <v>709</v>
      </c>
      <c r="G9" s="124"/>
      <c r="H9" s="49" t="s">
        <v>1115</v>
      </c>
      <c r="I9" s="49" t="s">
        <v>1115</v>
      </c>
      <c r="J9" s="49">
        <v>17.42</v>
      </c>
      <c r="K9" s="49"/>
      <c r="L9" s="49" t="s">
        <v>1115</v>
      </c>
      <c r="M9" s="49" t="s">
        <v>1115</v>
      </c>
      <c r="N9" s="49" t="s">
        <v>1115</v>
      </c>
      <c r="O9" s="80">
        <f>MAX(H9:N9)</f>
        <v>17.42</v>
      </c>
      <c r="P9" s="114" t="b">
        <f>IF(ISBLANK(O9),"",IF(O9&gt;=50,"KSM",IF(O9&gt;=44.5,"I A",IF(O9&gt;=38,"II A",IF(O9&gt;=32,"III A",IF(O9&gt;=27,"I JA",IF(O9&gt;=23,"II JA",IF(O9&gt;=20,"III JA"))))))))</f>
        <v>0</v>
      </c>
      <c r="Q9" s="125" t="s">
        <v>768</v>
      </c>
      <c r="R9" s="19"/>
    </row>
    <row r="10" spans="1:17" ht="18" customHeight="1">
      <c r="A10" s="58"/>
      <c r="B10" s="121" t="s">
        <v>122</v>
      </c>
      <c r="C10" s="122" t="s">
        <v>234</v>
      </c>
      <c r="D10" s="123" t="s">
        <v>235</v>
      </c>
      <c r="E10" s="124" t="s">
        <v>238</v>
      </c>
      <c r="F10" s="124" t="s">
        <v>233</v>
      </c>
      <c r="G10" s="124"/>
      <c r="H10" s="49" t="s">
        <v>1115</v>
      </c>
      <c r="I10" s="49" t="s">
        <v>1115</v>
      </c>
      <c r="J10" s="49" t="s">
        <v>1115</v>
      </c>
      <c r="K10" s="49"/>
      <c r="L10" s="49" t="s">
        <v>1115</v>
      </c>
      <c r="M10" s="49" t="s">
        <v>1115</v>
      </c>
      <c r="N10" s="49" t="s">
        <v>1115</v>
      </c>
      <c r="O10" s="80" t="s">
        <v>1119</v>
      </c>
      <c r="P10" s="114" t="str">
        <f>IF(ISBLANK(O10),"",IF(O10&gt;=50,"KSM",IF(O10&gt;=44.5,"I A",IF(O10&gt;=38,"II A",IF(O10&gt;=32,"III A",IF(O10&gt;=27,"I JA",IF(O10&gt;=23,"II JA",IF(O10&gt;=20,"III JA"))))))))</f>
        <v>KSM</v>
      </c>
      <c r="Q10" s="125" t="s">
        <v>236</v>
      </c>
    </row>
  </sheetData>
  <sheetProtection/>
  <mergeCells count="1">
    <mergeCell ref="H5:N5"/>
  </mergeCells>
  <printOptions horizontalCentered="1"/>
  <pageMargins left="0.15748031496062992" right="0.15748031496062992" top="0.3937007874015748" bottom="0.15748031496062992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6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15" customWidth="1"/>
    <col min="2" max="2" width="11.140625" style="15" customWidth="1"/>
    <col min="3" max="3" width="15.421875" style="15" bestFit="1" customWidth="1"/>
    <col min="4" max="4" width="10.7109375" style="16" customWidth="1"/>
    <col min="5" max="5" width="12.7109375" style="17" bestFit="1" customWidth="1"/>
    <col min="6" max="6" width="12.8515625" style="17" bestFit="1" customWidth="1"/>
    <col min="7" max="7" width="11.28125" style="17" bestFit="1" customWidth="1"/>
    <col min="8" max="8" width="8.140625" style="22" customWidth="1"/>
    <col min="9" max="9" width="7.57421875" style="22" customWidth="1"/>
    <col min="10" max="10" width="7.00390625" style="22" bestFit="1" customWidth="1"/>
    <col min="11" max="11" width="17.7109375" style="4" bestFit="1" customWidth="1"/>
    <col min="12" max="12" width="9.140625" style="3" customWidth="1"/>
    <col min="13" max="16384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2" s="4" customFormat="1" ht="12" customHeight="1">
      <c r="A3" s="15"/>
      <c r="B3" s="15"/>
      <c r="C3" s="23"/>
      <c r="D3" s="24"/>
      <c r="E3" s="25"/>
      <c r="F3" s="25"/>
      <c r="G3" s="25"/>
      <c r="H3" s="22"/>
      <c r="I3" s="22"/>
      <c r="J3" s="22"/>
      <c r="K3" s="77"/>
      <c r="L3" s="113"/>
    </row>
    <row r="4" spans="2:12" s="12" customFormat="1" ht="15.75">
      <c r="B4" s="1" t="s">
        <v>2</v>
      </c>
      <c r="C4" s="1"/>
      <c r="D4" s="24"/>
      <c r="E4" s="78"/>
      <c r="F4" s="78"/>
      <c r="G4" s="17"/>
      <c r="H4" s="22"/>
      <c r="I4" s="22"/>
      <c r="J4" s="22"/>
      <c r="K4" s="4"/>
      <c r="L4" s="29"/>
    </row>
    <row r="5" spans="2:6" ht="16.5" thickBot="1">
      <c r="B5" s="23"/>
      <c r="C5" s="1"/>
      <c r="D5" s="24"/>
      <c r="E5" s="78"/>
      <c r="F5" s="78"/>
    </row>
    <row r="6" spans="1:12" s="52" customFormat="1" ht="18" customHeight="1" thickBot="1">
      <c r="A6" s="79" t="s">
        <v>1108</v>
      </c>
      <c r="B6" s="53" t="s">
        <v>3</v>
      </c>
      <c r="C6" s="54" t="s">
        <v>4</v>
      </c>
      <c r="D6" s="55" t="s">
        <v>5</v>
      </c>
      <c r="E6" s="56" t="s">
        <v>6</v>
      </c>
      <c r="F6" s="56" t="s">
        <v>7</v>
      </c>
      <c r="G6" s="56" t="s">
        <v>8</v>
      </c>
      <c r="H6" s="55" t="s">
        <v>9</v>
      </c>
      <c r="I6" s="55" t="s">
        <v>10</v>
      </c>
      <c r="J6" s="65" t="s">
        <v>11</v>
      </c>
      <c r="K6" s="63" t="s">
        <v>12</v>
      </c>
      <c r="L6" s="119"/>
    </row>
    <row r="7" spans="1:11" ht="18" customHeight="1">
      <c r="A7" s="58">
        <v>1</v>
      </c>
      <c r="B7" s="121" t="s">
        <v>27</v>
      </c>
      <c r="C7" s="122" t="s">
        <v>862</v>
      </c>
      <c r="D7" s="123" t="s">
        <v>863</v>
      </c>
      <c r="E7" s="124" t="s">
        <v>801</v>
      </c>
      <c r="F7" s="124" t="s">
        <v>802</v>
      </c>
      <c r="G7" s="124" t="s">
        <v>860</v>
      </c>
      <c r="H7" s="148">
        <v>8.58</v>
      </c>
      <c r="I7" s="80">
        <v>8.46</v>
      </c>
      <c r="J7" s="9" t="str">
        <f>IF(ISBLANK(H7),"",IF(H7&lt;=8.44,"II A",IF(H7&lt;=9.04,"III A",IF(H7&lt;=9.64,"I JA",IF(H7&lt;=10.04,"II JA",IF(H7&lt;=10.34,"III JA"))))))</f>
        <v>III A</v>
      </c>
      <c r="K7" s="125" t="s">
        <v>838</v>
      </c>
    </row>
    <row r="8" spans="1:11" ht="18" customHeight="1">
      <c r="A8" s="58">
        <v>2</v>
      </c>
      <c r="B8" s="121" t="s">
        <v>201</v>
      </c>
      <c r="C8" s="122" t="s">
        <v>646</v>
      </c>
      <c r="D8" s="123">
        <v>39434</v>
      </c>
      <c r="E8" s="124" t="s">
        <v>602</v>
      </c>
      <c r="F8" s="124" t="s">
        <v>603</v>
      </c>
      <c r="G8" s="124"/>
      <c r="H8" s="148">
        <v>8.73</v>
      </c>
      <c r="I8" s="80">
        <v>8.59</v>
      </c>
      <c r="J8" s="9" t="str">
        <f>IF(ISBLANK(H8),"",IF(H8&lt;=8.44,"II A",IF(H8&lt;=9.04,"III A",IF(H8&lt;=9.64,"I JA",IF(H8&lt;=10.04,"II JA",IF(H8&lt;=10.34,"III JA"))))))</f>
        <v>III A</v>
      </c>
      <c r="K8" s="125" t="s">
        <v>645</v>
      </c>
    </row>
    <row r="9" spans="1:11" ht="18" customHeight="1">
      <c r="A9" s="58">
        <v>3</v>
      </c>
      <c r="B9" s="121" t="s">
        <v>126</v>
      </c>
      <c r="C9" s="122" t="s">
        <v>1011</v>
      </c>
      <c r="D9" s="123" t="s">
        <v>1012</v>
      </c>
      <c r="E9" s="124" t="s">
        <v>992</v>
      </c>
      <c r="F9" s="124" t="s">
        <v>993</v>
      </c>
      <c r="G9" s="124"/>
      <c r="H9" s="148">
        <v>8.98</v>
      </c>
      <c r="I9" s="80">
        <v>8.85</v>
      </c>
      <c r="J9" s="9" t="str">
        <f>IF(ISBLANK(H9),"",IF(H9&lt;=8.44,"II A",IF(H9&lt;=9.04,"III A",IF(H9&lt;=9.64,"I JA",IF(H9&lt;=10.04,"II JA",IF(H9&lt;=10.34,"III JA"))))))</f>
        <v>III A</v>
      </c>
      <c r="K9" s="125" t="s">
        <v>1009</v>
      </c>
    </row>
    <row r="10" spans="1:12" ht="18" customHeight="1">
      <c r="A10" s="58">
        <v>4</v>
      </c>
      <c r="B10" s="121" t="s">
        <v>276</v>
      </c>
      <c r="C10" s="122" t="s">
        <v>507</v>
      </c>
      <c r="D10" s="123">
        <v>39132</v>
      </c>
      <c r="E10" s="124" t="s">
        <v>579</v>
      </c>
      <c r="F10" s="124" t="s">
        <v>508</v>
      </c>
      <c r="G10" s="124"/>
      <c r="H10" s="148">
        <v>9.11</v>
      </c>
      <c r="I10" s="80">
        <v>8.89</v>
      </c>
      <c r="J10" s="9" t="s">
        <v>1121</v>
      </c>
      <c r="K10" s="125" t="s">
        <v>509</v>
      </c>
      <c r="L10" s="3">
        <v>9.1036</v>
      </c>
    </row>
    <row r="11" spans="1:11" ht="18" customHeight="1">
      <c r="A11" s="58">
        <v>5</v>
      </c>
      <c r="B11" s="121" t="s">
        <v>242</v>
      </c>
      <c r="C11" s="122" t="s">
        <v>391</v>
      </c>
      <c r="D11" s="123">
        <v>39430</v>
      </c>
      <c r="E11" s="124" t="s">
        <v>76</v>
      </c>
      <c r="F11" s="124" t="s">
        <v>689</v>
      </c>
      <c r="G11" s="124"/>
      <c r="H11" s="148">
        <v>9.01</v>
      </c>
      <c r="I11" s="80">
        <v>8.9</v>
      </c>
      <c r="J11" s="9" t="str">
        <f>IF(ISBLANK(H11),"",IF(H11&lt;=8.44,"II A",IF(H11&lt;=9.04,"III A",IF(H11&lt;=9.64,"I JA",IF(H11&lt;=10.04,"II JA",IF(H11&lt;=10.34,"III JA"))))))</f>
        <v>III A</v>
      </c>
      <c r="K11" s="125" t="s">
        <v>102</v>
      </c>
    </row>
    <row r="12" spans="1:11" ht="18" customHeight="1">
      <c r="A12" s="58">
        <v>6</v>
      </c>
      <c r="B12" s="121" t="s">
        <v>105</v>
      </c>
      <c r="C12" s="122" t="s">
        <v>317</v>
      </c>
      <c r="D12" s="123">
        <v>39402</v>
      </c>
      <c r="E12" s="124" t="s">
        <v>50</v>
      </c>
      <c r="F12" s="124" t="s">
        <v>51</v>
      </c>
      <c r="G12" s="124" t="s">
        <v>315</v>
      </c>
      <c r="H12" s="148">
        <v>9.07</v>
      </c>
      <c r="I12" s="80">
        <v>8.94</v>
      </c>
      <c r="J12" s="9" t="s">
        <v>1121</v>
      </c>
      <c r="K12" s="125" t="s">
        <v>316</v>
      </c>
    </row>
    <row r="13" spans="1:11" ht="18" customHeight="1">
      <c r="A13" s="58">
        <v>7</v>
      </c>
      <c r="B13" s="121" t="s">
        <v>77</v>
      </c>
      <c r="C13" s="122" t="s">
        <v>332</v>
      </c>
      <c r="D13" s="123" t="s">
        <v>927</v>
      </c>
      <c r="E13" s="124" t="s">
        <v>336</v>
      </c>
      <c r="F13" s="124" t="s">
        <v>35</v>
      </c>
      <c r="G13" s="124"/>
      <c r="H13" s="80">
        <v>8.96</v>
      </c>
      <c r="I13" s="148">
        <v>8.96</v>
      </c>
      <c r="J13" s="9" t="str">
        <f>IF(ISBLANK(H13),"",IF(H13&lt;=8.44,"II A",IF(H13&lt;=9.04,"III A",IF(H13&lt;=9.64,"I JA",IF(H13&lt;=10.04,"II JA",IF(H13&lt;=10.34,"III JA"))))))</f>
        <v>III A</v>
      </c>
      <c r="K13" s="125" t="s">
        <v>36</v>
      </c>
    </row>
    <row r="14" spans="1:11" ht="18" customHeight="1">
      <c r="A14" s="58">
        <v>8</v>
      </c>
      <c r="B14" s="121" t="s">
        <v>27</v>
      </c>
      <c r="C14" s="122" t="s">
        <v>307</v>
      </c>
      <c r="D14" s="123" t="s">
        <v>308</v>
      </c>
      <c r="E14" s="124" t="s">
        <v>309</v>
      </c>
      <c r="F14" s="124" t="s">
        <v>33</v>
      </c>
      <c r="G14" s="124" t="s">
        <v>778</v>
      </c>
      <c r="H14" s="148">
        <v>9.08</v>
      </c>
      <c r="I14" s="80">
        <v>9.02</v>
      </c>
      <c r="J14" s="9" t="s">
        <v>1121</v>
      </c>
      <c r="K14" s="125" t="s">
        <v>304</v>
      </c>
    </row>
    <row r="15" spans="1:12" ht="18" customHeight="1">
      <c r="A15" s="58">
        <v>9</v>
      </c>
      <c r="B15" s="121" t="s">
        <v>938</v>
      </c>
      <c r="C15" s="122" t="s">
        <v>1071</v>
      </c>
      <c r="D15" s="123">
        <v>39371</v>
      </c>
      <c r="E15" s="124" t="s">
        <v>992</v>
      </c>
      <c r="F15" s="124" t="s">
        <v>993</v>
      </c>
      <c r="G15" s="124"/>
      <c r="H15" s="80">
        <v>9.11</v>
      </c>
      <c r="I15" s="80"/>
      <c r="J15" s="9" t="str">
        <f aca="true" t="shared" si="0" ref="J15:J36">IF(ISBLANK(H15),"",IF(H15&lt;=8.44,"II A",IF(H15&lt;=9.04,"III A",IF(H15&lt;=9.64,"I JA",IF(H15&lt;=10.04,"II JA",IF(H15&lt;=10.34,"III JA"))))))</f>
        <v>I JA</v>
      </c>
      <c r="K15" s="125" t="s">
        <v>1072</v>
      </c>
      <c r="L15" s="3">
        <v>9.1091</v>
      </c>
    </row>
    <row r="16" spans="1:11" ht="18" customHeight="1">
      <c r="A16" s="58">
        <v>10</v>
      </c>
      <c r="B16" s="121" t="s">
        <v>931</v>
      </c>
      <c r="C16" s="122" t="s">
        <v>932</v>
      </c>
      <c r="D16" s="123" t="s">
        <v>933</v>
      </c>
      <c r="E16" s="124" t="s">
        <v>336</v>
      </c>
      <c r="F16" s="124" t="s">
        <v>35</v>
      </c>
      <c r="G16" s="124"/>
      <c r="H16" s="80">
        <v>9.16</v>
      </c>
      <c r="I16" s="80"/>
      <c r="J16" s="9" t="str">
        <f t="shared" si="0"/>
        <v>I JA</v>
      </c>
      <c r="K16" s="125" t="s">
        <v>36</v>
      </c>
    </row>
    <row r="17" spans="1:11" ht="18" customHeight="1">
      <c r="A17" s="58">
        <v>11</v>
      </c>
      <c r="B17" s="121" t="s">
        <v>93</v>
      </c>
      <c r="C17" s="122" t="s">
        <v>954</v>
      </c>
      <c r="D17" s="123">
        <v>39316</v>
      </c>
      <c r="E17" s="124" t="s">
        <v>359</v>
      </c>
      <c r="F17" s="124" t="s">
        <v>349</v>
      </c>
      <c r="G17" s="124" t="s">
        <v>350</v>
      </c>
      <c r="H17" s="80">
        <v>9.2</v>
      </c>
      <c r="I17" s="80"/>
      <c r="J17" s="9" t="str">
        <f t="shared" si="0"/>
        <v>I JA</v>
      </c>
      <c r="K17" s="125" t="s">
        <v>61</v>
      </c>
    </row>
    <row r="18" spans="1:11" ht="18" customHeight="1">
      <c r="A18" s="58">
        <v>12</v>
      </c>
      <c r="B18" s="121" t="s">
        <v>104</v>
      </c>
      <c r="C18" s="122" t="s">
        <v>262</v>
      </c>
      <c r="D18" s="123">
        <v>39302</v>
      </c>
      <c r="E18" s="124" t="s">
        <v>76</v>
      </c>
      <c r="F18" s="124" t="s">
        <v>689</v>
      </c>
      <c r="G18" s="124"/>
      <c r="H18" s="80">
        <v>9.24</v>
      </c>
      <c r="I18" s="80"/>
      <c r="J18" s="9" t="str">
        <f t="shared" si="0"/>
        <v>I JA</v>
      </c>
      <c r="K18" s="125" t="s">
        <v>102</v>
      </c>
    </row>
    <row r="19" spans="1:11" ht="18" customHeight="1">
      <c r="A19" s="58">
        <v>13</v>
      </c>
      <c r="B19" s="121" t="s">
        <v>1055</v>
      </c>
      <c r="C19" s="122" t="s">
        <v>1056</v>
      </c>
      <c r="D19" s="123" t="s">
        <v>1057</v>
      </c>
      <c r="E19" s="124" t="s">
        <v>992</v>
      </c>
      <c r="F19" s="124" t="s">
        <v>993</v>
      </c>
      <c r="G19" s="124"/>
      <c r="H19" s="80">
        <v>9.26</v>
      </c>
      <c r="I19" s="80"/>
      <c r="J19" s="9" t="str">
        <f t="shared" si="0"/>
        <v>I JA</v>
      </c>
      <c r="K19" s="125" t="s">
        <v>1051</v>
      </c>
    </row>
    <row r="20" spans="1:11" ht="18" customHeight="1">
      <c r="A20" s="58">
        <v>14</v>
      </c>
      <c r="B20" s="121" t="s">
        <v>167</v>
      </c>
      <c r="C20" s="122" t="s">
        <v>973</v>
      </c>
      <c r="D20" s="123" t="s">
        <v>964</v>
      </c>
      <c r="E20" s="124" t="s">
        <v>367</v>
      </c>
      <c r="F20" s="124" t="s">
        <v>42</v>
      </c>
      <c r="G20" s="124"/>
      <c r="H20" s="80">
        <v>9.28</v>
      </c>
      <c r="I20" s="80"/>
      <c r="J20" s="9" t="str">
        <f t="shared" si="0"/>
        <v>I JA</v>
      </c>
      <c r="K20" s="125" t="s">
        <v>988</v>
      </c>
    </row>
    <row r="21" spans="1:11" ht="18" customHeight="1">
      <c r="A21" s="58">
        <v>15</v>
      </c>
      <c r="B21" s="121" t="s">
        <v>279</v>
      </c>
      <c r="C21" s="122" t="s">
        <v>273</v>
      </c>
      <c r="D21" s="123">
        <v>39322</v>
      </c>
      <c r="E21" s="124" t="s">
        <v>96</v>
      </c>
      <c r="F21" s="124" t="s">
        <v>97</v>
      </c>
      <c r="G21" s="124"/>
      <c r="H21" s="80">
        <v>9.3</v>
      </c>
      <c r="I21" s="80"/>
      <c r="J21" s="9" t="str">
        <f t="shared" si="0"/>
        <v>I JA</v>
      </c>
      <c r="K21" s="125" t="s">
        <v>271</v>
      </c>
    </row>
    <row r="22" spans="1:11" ht="18" customHeight="1">
      <c r="A22" s="58">
        <v>15</v>
      </c>
      <c r="B22" s="121" t="s">
        <v>913</v>
      </c>
      <c r="C22" s="122" t="s">
        <v>1010</v>
      </c>
      <c r="D22" s="123">
        <v>39307</v>
      </c>
      <c r="E22" s="124" t="s">
        <v>992</v>
      </c>
      <c r="F22" s="124" t="s">
        <v>993</v>
      </c>
      <c r="G22" s="124"/>
      <c r="H22" s="80">
        <v>9.3</v>
      </c>
      <c r="I22" s="80"/>
      <c r="J22" s="9" t="str">
        <f t="shared" si="0"/>
        <v>I JA</v>
      </c>
      <c r="K22" s="125" t="s">
        <v>1009</v>
      </c>
    </row>
    <row r="23" spans="1:11" ht="18" customHeight="1">
      <c r="A23" s="58">
        <v>17</v>
      </c>
      <c r="B23" s="121" t="s">
        <v>63</v>
      </c>
      <c r="C23" s="122" t="s">
        <v>722</v>
      </c>
      <c r="D23" s="123" t="s">
        <v>199</v>
      </c>
      <c r="E23" s="124" t="s">
        <v>710</v>
      </c>
      <c r="F23" s="124" t="s">
        <v>709</v>
      </c>
      <c r="G23" s="124"/>
      <c r="H23" s="80">
        <v>9.32</v>
      </c>
      <c r="I23" s="80"/>
      <c r="J23" s="9" t="str">
        <f t="shared" si="0"/>
        <v>I JA</v>
      </c>
      <c r="K23" s="125" t="s">
        <v>721</v>
      </c>
    </row>
    <row r="24" spans="1:11" ht="18" customHeight="1">
      <c r="A24" s="58">
        <v>18</v>
      </c>
      <c r="B24" s="121" t="s">
        <v>194</v>
      </c>
      <c r="C24" s="122" t="s">
        <v>719</v>
      </c>
      <c r="D24" s="123" t="s">
        <v>720</v>
      </c>
      <c r="E24" s="124" t="s">
        <v>710</v>
      </c>
      <c r="F24" s="124" t="s">
        <v>709</v>
      </c>
      <c r="G24" s="124"/>
      <c r="H24" s="80">
        <v>9.33</v>
      </c>
      <c r="I24" s="80"/>
      <c r="J24" s="9" t="str">
        <f t="shared" si="0"/>
        <v>I JA</v>
      </c>
      <c r="K24" s="125" t="s">
        <v>721</v>
      </c>
    </row>
    <row r="25" spans="1:11" ht="18" customHeight="1">
      <c r="A25" s="58">
        <v>19</v>
      </c>
      <c r="B25" s="121" t="s">
        <v>1048</v>
      </c>
      <c r="C25" s="122" t="s">
        <v>1049</v>
      </c>
      <c r="D25" s="123" t="s">
        <v>1050</v>
      </c>
      <c r="E25" s="124" t="s">
        <v>992</v>
      </c>
      <c r="F25" s="124" t="s">
        <v>993</v>
      </c>
      <c r="G25" s="124"/>
      <c r="H25" s="80">
        <v>9.34</v>
      </c>
      <c r="I25" s="80"/>
      <c r="J25" s="9" t="str">
        <f t="shared" si="0"/>
        <v>I JA</v>
      </c>
      <c r="K25" s="125" t="s">
        <v>1051</v>
      </c>
    </row>
    <row r="26" spans="1:11" ht="18" customHeight="1">
      <c r="A26" s="58">
        <v>20</v>
      </c>
      <c r="B26" s="121" t="s">
        <v>263</v>
      </c>
      <c r="C26" s="122" t="s">
        <v>560</v>
      </c>
      <c r="D26" s="123">
        <v>39228</v>
      </c>
      <c r="E26" s="124" t="s">
        <v>579</v>
      </c>
      <c r="F26" s="124" t="s">
        <v>508</v>
      </c>
      <c r="G26" s="124"/>
      <c r="H26" s="80">
        <v>9.35</v>
      </c>
      <c r="I26" s="80"/>
      <c r="J26" s="9" t="str">
        <f t="shared" si="0"/>
        <v>I JA</v>
      </c>
      <c r="K26" s="125" t="s">
        <v>534</v>
      </c>
    </row>
    <row r="27" spans="1:11" ht="18" customHeight="1">
      <c r="A27" s="58">
        <v>21</v>
      </c>
      <c r="B27" s="121" t="s">
        <v>637</v>
      </c>
      <c r="C27" s="122" t="s">
        <v>638</v>
      </c>
      <c r="D27" s="123">
        <v>40003</v>
      </c>
      <c r="E27" s="124" t="s">
        <v>602</v>
      </c>
      <c r="F27" s="124" t="s">
        <v>603</v>
      </c>
      <c r="G27" s="124"/>
      <c r="H27" s="80">
        <v>9.38</v>
      </c>
      <c r="I27" s="80"/>
      <c r="J27" s="9" t="str">
        <f t="shared" si="0"/>
        <v>I JA</v>
      </c>
      <c r="K27" s="125" t="s">
        <v>635</v>
      </c>
    </row>
    <row r="28" spans="1:11" ht="18" customHeight="1">
      <c r="A28" s="58">
        <v>22</v>
      </c>
      <c r="B28" s="121" t="s">
        <v>903</v>
      </c>
      <c r="C28" s="122" t="s">
        <v>904</v>
      </c>
      <c r="D28" s="123">
        <v>39175</v>
      </c>
      <c r="E28" s="124" t="s">
        <v>50</v>
      </c>
      <c r="F28" s="124" t="s">
        <v>51</v>
      </c>
      <c r="G28" s="124" t="s">
        <v>80</v>
      </c>
      <c r="H28" s="80">
        <v>9.39</v>
      </c>
      <c r="I28" s="80"/>
      <c r="J28" s="9" t="str">
        <f t="shared" si="0"/>
        <v>I JA</v>
      </c>
      <c r="K28" s="125" t="s">
        <v>81</v>
      </c>
    </row>
    <row r="29" spans="1:11" ht="18" customHeight="1">
      <c r="A29" s="58">
        <v>23</v>
      </c>
      <c r="B29" s="121" t="s">
        <v>92</v>
      </c>
      <c r="C29" s="122" t="s">
        <v>213</v>
      </c>
      <c r="D29" s="123" t="s">
        <v>214</v>
      </c>
      <c r="E29" s="124" t="s">
        <v>382</v>
      </c>
      <c r="F29" s="124" t="s">
        <v>129</v>
      </c>
      <c r="G29" s="124" t="s">
        <v>29</v>
      </c>
      <c r="H29" s="111">
        <v>9.58</v>
      </c>
      <c r="I29" s="111"/>
      <c r="J29" s="9" t="str">
        <f t="shared" si="0"/>
        <v>I JA</v>
      </c>
      <c r="K29" s="125" t="s">
        <v>45</v>
      </c>
    </row>
    <row r="30" spans="1:11" ht="18" customHeight="1">
      <c r="A30" s="58">
        <v>24</v>
      </c>
      <c r="B30" s="121" t="s">
        <v>173</v>
      </c>
      <c r="C30" s="122" t="s">
        <v>711</v>
      </c>
      <c r="D30" s="123" t="s">
        <v>712</v>
      </c>
      <c r="E30" s="124" t="s">
        <v>710</v>
      </c>
      <c r="F30" s="124" t="s">
        <v>709</v>
      </c>
      <c r="G30" s="124"/>
      <c r="H30" s="80">
        <v>9.61</v>
      </c>
      <c r="I30" s="80"/>
      <c r="J30" s="9" t="str">
        <f t="shared" si="0"/>
        <v>I JA</v>
      </c>
      <c r="K30" s="125" t="s">
        <v>767</v>
      </c>
    </row>
    <row r="31" spans="1:11" ht="18" customHeight="1">
      <c r="A31" s="58">
        <v>25</v>
      </c>
      <c r="B31" s="121" t="s">
        <v>565</v>
      </c>
      <c r="C31" s="122" t="s">
        <v>566</v>
      </c>
      <c r="D31" s="123">
        <v>39739</v>
      </c>
      <c r="E31" s="124" t="s">
        <v>579</v>
      </c>
      <c r="F31" s="124" t="s">
        <v>508</v>
      </c>
      <c r="G31" s="124"/>
      <c r="H31" s="80">
        <v>9.62</v>
      </c>
      <c r="I31" s="80"/>
      <c r="J31" s="9" t="str">
        <f t="shared" si="0"/>
        <v>I JA</v>
      </c>
      <c r="K31" s="125" t="s">
        <v>563</v>
      </c>
    </row>
    <row r="32" spans="1:11" ht="18" customHeight="1">
      <c r="A32" s="58">
        <v>26</v>
      </c>
      <c r="B32" s="121" t="s">
        <v>284</v>
      </c>
      <c r="C32" s="122" t="s">
        <v>285</v>
      </c>
      <c r="D32" s="123" t="s">
        <v>286</v>
      </c>
      <c r="E32" s="124" t="s">
        <v>283</v>
      </c>
      <c r="F32" s="124" t="s">
        <v>28</v>
      </c>
      <c r="G32" s="124"/>
      <c r="H32" s="80">
        <v>9.85</v>
      </c>
      <c r="I32" s="80"/>
      <c r="J32" s="9" t="str">
        <f t="shared" si="0"/>
        <v>II JA</v>
      </c>
      <c r="K32" s="125" t="s">
        <v>120</v>
      </c>
    </row>
    <row r="33" spans="1:11" ht="18" customHeight="1">
      <c r="A33" s="58">
        <v>27</v>
      </c>
      <c r="B33" s="121" t="s">
        <v>86</v>
      </c>
      <c r="C33" s="122" t="s">
        <v>654</v>
      </c>
      <c r="D33" s="123">
        <v>40155</v>
      </c>
      <c r="E33" s="124" t="s">
        <v>602</v>
      </c>
      <c r="F33" s="124" t="s">
        <v>603</v>
      </c>
      <c r="G33" s="124"/>
      <c r="H33" s="80">
        <v>9.9</v>
      </c>
      <c r="I33" s="80"/>
      <c r="J33" s="9" t="str">
        <f t="shared" si="0"/>
        <v>II JA</v>
      </c>
      <c r="K33" s="125" t="s">
        <v>655</v>
      </c>
    </row>
    <row r="34" spans="1:11" ht="18" customHeight="1">
      <c r="A34" s="58">
        <v>28</v>
      </c>
      <c r="B34" s="121" t="s">
        <v>242</v>
      </c>
      <c r="C34" s="122" t="s">
        <v>685</v>
      </c>
      <c r="D34" s="123" t="s">
        <v>684</v>
      </c>
      <c r="E34" s="124" t="s">
        <v>84</v>
      </c>
      <c r="F34" s="124" t="s">
        <v>687</v>
      </c>
      <c r="G34" s="124"/>
      <c r="H34" s="80">
        <v>9.91</v>
      </c>
      <c r="I34" s="80"/>
      <c r="J34" s="9" t="str">
        <f t="shared" si="0"/>
        <v>II JA</v>
      </c>
      <c r="K34" s="125" t="s">
        <v>85</v>
      </c>
    </row>
    <row r="35" spans="1:11" ht="18" customHeight="1">
      <c r="A35" s="58">
        <v>29</v>
      </c>
      <c r="B35" s="121" t="s">
        <v>68</v>
      </c>
      <c r="C35" s="122" t="s">
        <v>392</v>
      </c>
      <c r="D35" s="123">
        <v>39629</v>
      </c>
      <c r="E35" s="124" t="s">
        <v>76</v>
      </c>
      <c r="F35" s="124" t="s">
        <v>689</v>
      </c>
      <c r="G35" s="124"/>
      <c r="H35" s="80">
        <v>9.92</v>
      </c>
      <c r="I35" s="80"/>
      <c r="J35" s="9" t="str">
        <f t="shared" si="0"/>
        <v>II JA</v>
      </c>
      <c r="K35" s="125" t="s">
        <v>102</v>
      </c>
    </row>
    <row r="36" spans="1:11" ht="18" customHeight="1">
      <c r="A36" s="58">
        <v>30</v>
      </c>
      <c r="B36" s="121" t="s">
        <v>480</v>
      </c>
      <c r="C36" s="122" t="s">
        <v>481</v>
      </c>
      <c r="D36" s="123" t="s">
        <v>482</v>
      </c>
      <c r="E36" s="124" t="s">
        <v>382</v>
      </c>
      <c r="F36" s="124" t="s">
        <v>129</v>
      </c>
      <c r="G36" s="124" t="s">
        <v>29</v>
      </c>
      <c r="H36" s="111">
        <v>9.96</v>
      </c>
      <c r="I36" s="111"/>
      <c r="J36" s="9" t="str">
        <f t="shared" si="0"/>
        <v>II JA</v>
      </c>
      <c r="K36" s="125" t="s">
        <v>123</v>
      </c>
    </row>
    <row r="37" spans="1:12" s="1" customFormat="1" ht="15.75">
      <c r="A37" s="1" t="s">
        <v>409</v>
      </c>
      <c r="C37" s="5"/>
      <c r="D37" s="6"/>
      <c r="E37" s="6"/>
      <c r="F37" s="6"/>
      <c r="G37" s="7"/>
      <c r="H37" s="8"/>
      <c r="L37" s="7"/>
    </row>
    <row r="38" spans="1:12" s="1" customFormat="1" ht="15.75">
      <c r="A38" s="1" t="s">
        <v>410</v>
      </c>
      <c r="C38" s="5"/>
      <c r="D38" s="6"/>
      <c r="E38" s="6"/>
      <c r="F38" s="7"/>
      <c r="G38" s="7"/>
      <c r="H38" s="8"/>
      <c r="I38" s="8"/>
      <c r="J38" s="8"/>
      <c r="K38" s="11"/>
      <c r="L38" s="7"/>
    </row>
    <row r="39" spans="1:12" s="4" customFormat="1" ht="12" customHeight="1">
      <c r="A39" s="15"/>
      <c r="B39" s="15"/>
      <c r="C39" s="23"/>
      <c r="D39" s="24"/>
      <c r="E39" s="25"/>
      <c r="F39" s="25"/>
      <c r="G39" s="25"/>
      <c r="H39" s="22"/>
      <c r="I39" s="22"/>
      <c r="J39" s="22"/>
      <c r="K39" s="77"/>
      <c r="L39" s="113"/>
    </row>
    <row r="40" spans="2:12" s="12" customFormat="1" ht="15.75">
      <c r="B40" s="1" t="s">
        <v>2</v>
      </c>
      <c r="C40" s="1"/>
      <c r="D40" s="24"/>
      <c r="E40" s="78"/>
      <c r="F40" s="78"/>
      <c r="G40" s="17"/>
      <c r="H40" s="22"/>
      <c r="I40" s="22"/>
      <c r="J40" s="22"/>
      <c r="K40" s="4"/>
      <c r="L40" s="29"/>
    </row>
    <row r="41" spans="2:6" ht="16.5" thickBot="1">
      <c r="B41" s="23"/>
      <c r="C41" s="1" t="s">
        <v>1118</v>
      </c>
      <c r="D41" s="24"/>
      <c r="E41" s="78"/>
      <c r="F41" s="78"/>
    </row>
    <row r="42" spans="1:12" s="52" customFormat="1" ht="18" customHeight="1" thickBot="1">
      <c r="A42" s="79" t="s">
        <v>1108</v>
      </c>
      <c r="B42" s="53" t="s">
        <v>3</v>
      </c>
      <c r="C42" s="54" t="s">
        <v>4</v>
      </c>
      <c r="D42" s="55" t="s">
        <v>5</v>
      </c>
      <c r="E42" s="56" t="s">
        <v>6</v>
      </c>
      <c r="F42" s="56" t="s">
        <v>7</v>
      </c>
      <c r="G42" s="56" t="s">
        <v>8</v>
      </c>
      <c r="H42" s="55" t="s">
        <v>9</v>
      </c>
      <c r="I42" s="55" t="s">
        <v>10</v>
      </c>
      <c r="J42" s="65" t="s">
        <v>11</v>
      </c>
      <c r="K42" s="63" t="s">
        <v>12</v>
      </c>
      <c r="L42" s="119"/>
    </row>
    <row r="43" spans="1:11" ht="18" customHeight="1">
      <c r="A43" s="58">
        <v>31</v>
      </c>
      <c r="B43" s="121" t="s">
        <v>252</v>
      </c>
      <c r="C43" s="122" t="s">
        <v>253</v>
      </c>
      <c r="D43" s="123" t="s">
        <v>190</v>
      </c>
      <c r="E43" s="124" t="s">
        <v>84</v>
      </c>
      <c r="F43" s="124" t="s">
        <v>687</v>
      </c>
      <c r="G43" s="124"/>
      <c r="H43" s="80">
        <v>9.97</v>
      </c>
      <c r="I43" s="80"/>
      <c r="J43" s="9" t="str">
        <f aca="true" t="shared" si="1" ref="J43:J66">IF(ISBLANK(H43),"",IF(H43&lt;=8.44,"II A",IF(H43&lt;=9.04,"III A",IF(H43&lt;=9.64,"I JA",IF(H43&lt;=10.04,"II JA",IF(H43&lt;=10.34,"III JA"))))))</f>
        <v>II JA</v>
      </c>
      <c r="K43" s="125" t="s">
        <v>85</v>
      </c>
    </row>
    <row r="44" spans="1:11" ht="18" customHeight="1">
      <c r="A44" s="58">
        <v>32</v>
      </c>
      <c r="B44" s="121" t="s">
        <v>62</v>
      </c>
      <c r="C44" s="122" t="s">
        <v>272</v>
      </c>
      <c r="D44" s="123">
        <v>39369</v>
      </c>
      <c r="E44" s="124" t="s">
        <v>96</v>
      </c>
      <c r="F44" s="124" t="s">
        <v>97</v>
      </c>
      <c r="G44" s="124"/>
      <c r="H44" s="80">
        <v>9.99</v>
      </c>
      <c r="I44" s="80"/>
      <c r="J44" s="9" t="str">
        <f t="shared" si="1"/>
        <v>II JA</v>
      </c>
      <c r="K44" s="125" t="s">
        <v>271</v>
      </c>
    </row>
    <row r="45" spans="1:11" ht="18" customHeight="1">
      <c r="A45" s="58">
        <v>33</v>
      </c>
      <c r="B45" s="121" t="s">
        <v>291</v>
      </c>
      <c r="C45" s="122" t="s">
        <v>656</v>
      </c>
      <c r="D45" s="123">
        <v>40316</v>
      </c>
      <c r="E45" s="124" t="s">
        <v>602</v>
      </c>
      <c r="F45" s="124" t="s">
        <v>603</v>
      </c>
      <c r="G45" s="124"/>
      <c r="H45" s="80">
        <v>10.04</v>
      </c>
      <c r="I45" s="80"/>
      <c r="J45" s="9" t="str">
        <f t="shared" si="1"/>
        <v>II JA</v>
      </c>
      <c r="K45" s="125" t="s">
        <v>655</v>
      </c>
    </row>
    <row r="46" spans="1:11" ht="18" customHeight="1">
      <c r="A46" s="58">
        <v>34</v>
      </c>
      <c r="B46" s="121" t="s">
        <v>31</v>
      </c>
      <c r="C46" s="122" t="s">
        <v>686</v>
      </c>
      <c r="D46" s="123" t="s">
        <v>251</v>
      </c>
      <c r="E46" s="124" t="s">
        <v>84</v>
      </c>
      <c r="F46" s="124" t="s">
        <v>687</v>
      </c>
      <c r="G46" s="124"/>
      <c r="H46" s="80">
        <v>10.12</v>
      </c>
      <c r="I46" s="80"/>
      <c r="J46" s="9" t="str">
        <f t="shared" si="1"/>
        <v>III JA</v>
      </c>
      <c r="K46" s="125" t="s">
        <v>85</v>
      </c>
    </row>
    <row r="47" spans="1:11" ht="18" customHeight="1">
      <c r="A47" s="58">
        <v>35</v>
      </c>
      <c r="B47" s="121" t="s">
        <v>713</v>
      </c>
      <c r="C47" s="122" t="s">
        <v>164</v>
      </c>
      <c r="D47" s="123" t="s">
        <v>714</v>
      </c>
      <c r="E47" s="124" t="s">
        <v>710</v>
      </c>
      <c r="F47" s="124" t="s">
        <v>709</v>
      </c>
      <c r="G47" s="124"/>
      <c r="H47" s="80">
        <v>10.18</v>
      </c>
      <c r="I47" s="80"/>
      <c r="J47" s="9" t="str">
        <f t="shared" si="1"/>
        <v>III JA</v>
      </c>
      <c r="K47" s="125" t="s">
        <v>767</v>
      </c>
    </row>
    <row r="48" spans="1:11" ht="18" customHeight="1">
      <c r="A48" s="58">
        <v>36</v>
      </c>
      <c r="B48" s="121" t="s">
        <v>887</v>
      </c>
      <c r="C48" s="122" t="s">
        <v>888</v>
      </c>
      <c r="D48" s="123" t="s">
        <v>889</v>
      </c>
      <c r="E48" s="124" t="s">
        <v>801</v>
      </c>
      <c r="F48" s="124" t="s">
        <v>802</v>
      </c>
      <c r="G48" s="124"/>
      <c r="H48" s="80">
        <v>10.2</v>
      </c>
      <c r="I48" s="80"/>
      <c r="J48" s="9" t="str">
        <f t="shared" si="1"/>
        <v>III JA</v>
      </c>
      <c r="K48" s="125" t="s">
        <v>883</v>
      </c>
    </row>
    <row r="49" spans="1:11" ht="18" customHeight="1">
      <c r="A49" s="58">
        <v>37</v>
      </c>
      <c r="B49" s="121" t="s">
        <v>252</v>
      </c>
      <c r="C49" s="122" t="s">
        <v>809</v>
      </c>
      <c r="D49" s="123" t="s">
        <v>810</v>
      </c>
      <c r="E49" s="124" t="s">
        <v>801</v>
      </c>
      <c r="F49" s="124" t="s">
        <v>802</v>
      </c>
      <c r="G49" s="124"/>
      <c r="H49" s="80">
        <v>10.21</v>
      </c>
      <c r="I49" s="80"/>
      <c r="J49" s="9" t="str">
        <f t="shared" si="1"/>
        <v>III JA</v>
      </c>
      <c r="K49" s="125" t="s">
        <v>811</v>
      </c>
    </row>
    <row r="50" spans="1:11" ht="18" customHeight="1">
      <c r="A50" s="58">
        <v>38</v>
      </c>
      <c r="B50" s="121" t="s">
        <v>1038</v>
      </c>
      <c r="C50" s="122" t="s">
        <v>1039</v>
      </c>
      <c r="D50" s="123" t="s">
        <v>1040</v>
      </c>
      <c r="E50" s="124" t="s">
        <v>992</v>
      </c>
      <c r="F50" s="124" t="s">
        <v>993</v>
      </c>
      <c r="G50" s="124"/>
      <c r="H50" s="80">
        <v>10.25</v>
      </c>
      <c r="I50" s="80"/>
      <c r="J50" s="9" t="str">
        <f t="shared" si="1"/>
        <v>III JA</v>
      </c>
      <c r="K50" s="130" t="s">
        <v>1082</v>
      </c>
    </row>
    <row r="51" spans="1:11" ht="18" customHeight="1">
      <c r="A51" s="58">
        <v>39</v>
      </c>
      <c r="B51" s="121" t="s">
        <v>167</v>
      </c>
      <c r="C51" s="122" t="s">
        <v>715</v>
      </c>
      <c r="D51" s="123" t="s">
        <v>301</v>
      </c>
      <c r="E51" s="124" t="s">
        <v>710</v>
      </c>
      <c r="F51" s="124" t="s">
        <v>709</v>
      </c>
      <c r="G51" s="124"/>
      <c r="H51" s="80">
        <v>10.31</v>
      </c>
      <c r="I51" s="80"/>
      <c r="J51" s="9" t="str">
        <f t="shared" si="1"/>
        <v>III JA</v>
      </c>
      <c r="K51" s="125" t="s">
        <v>767</v>
      </c>
    </row>
    <row r="52" spans="1:11" ht="18" customHeight="1">
      <c r="A52" s="58">
        <v>40</v>
      </c>
      <c r="B52" s="121" t="s">
        <v>291</v>
      </c>
      <c r="C52" s="122" t="s">
        <v>215</v>
      </c>
      <c r="D52" s="123" t="s">
        <v>216</v>
      </c>
      <c r="E52" s="124" t="s">
        <v>382</v>
      </c>
      <c r="F52" s="124" t="s">
        <v>129</v>
      </c>
      <c r="G52" s="124" t="s">
        <v>29</v>
      </c>
      <c r="H52" s="111">
        <v>10.36</v>
      </c>
      <c r="I52" s="111"/>
      <c r="J52" s="143" t="b">
        <f t="shared" si="1"/>
        <v>0</v>
      </c>
      <c r="K52" s="125" t="s">
        <v>45</v>
      </c>
    </row>
    <row r="53" spans="1:11" ht="18" customHeight="1">
      <c r="A53" s="58">
        <v>41</v>
      </c>
      <c r="B53" s="121" t="s">
        <v>586</v>
      </c>
      <c r="C53" s="122" t="s">
        <v>536</v>
      </c>
      <c r="D53" s="123">
        <v>40065</v>
      </c>
      <c r="E53" s="124" t="s">
        <v>579</v>
      </c>
      <c r="F53" s="124"/>
      <c r="G53" s="124"/>
      <c r="H53" s="80">
        <v>10.54</v>
      </c>
      <c r="I53" s="80"/>
      <c r="J53" s="143" t="b">
        <f t="shared" si="1"/>
        <v>0</v>
      </c>
      <c r="K53" s="125" t="s">
        <v>537</v>
      </c>
    </row>
    <row r="54" spans="1:11" ht="18" customHeight="1">
      <c r="A54" s="58">
        <v>42</v>
      </c>
      <c r="B54" s="121" t="s">
        <v>63</v>
      </c>
      <c r="C54" s="122" t="s">
        <v>754</v>
      </c>
      <c r="D54" s="123" t="s">
        <v>755</v>
      </c>
      <c r="E54" s="124" t="s">
        <v>710</v>
      </c>
      <c r="F54" s="124" t="s">
        <v>709</v>
      </c>
      <c r="G54" s="124"/>
      <c r="H54" s="80">
        <v>10.59</v>
      </c>
      <c r="I54" s="80"/>
      <c r="J54" s="143" t="b">
        <f t="shared" si="1"/>
        <v>0</v>
      </c>
      <c r="K54" s="125" t="s">
        <v>770</v>
      </c>
    </row>
    <row r="55" spans="1:11" ht="18" customHeight="1">
      <c r="A55" s="58">
        <v>43</v>
      </c>
      <c r="B55" s="121" t="s">
        <v>122</v>
      </c>
      <c r="C55" s="122" t="s">
        <v>796</v>
      </c>
      <c r="D55" s="123">
        <v>40036</v>
      </c>
      <c r="E55" s="124" t="s">
        <v>313</v>
      </c>
      <c r="F55" s="124" t="s">
        <v>34</v>
      </c>
      <c r="G55" s="124"/>
      <c r="H55" s="80">
        <v>10.6</v>
      </c>
      <c r="I55" s="80"/>
      <c r="J55" s="143" t="b">
        <f t="shared" si="1"/>
        <v>0</v>
      </c>
      <c r="K55" s="125" t="s">
        <v>88</v>
      </c>
    </row>
    <row r="56" spans="1:11" ht="18" customHeight="1">
      <c r="A56" s="58">
        <v>44</v>
      </c>
      <c r="B56" s="121" t="s">
        <v>884</v>
      </c>
      <c r="C56" s="122" t="s">
        <v>885</v>
      </c>
      <c r="D56" s="123" t="s">
        <v>886</v>
      </c>
      <c r="E56" s="124" t="s">
        <v>801</v>
      </c>
      <c r="F56" s="124" t="s">
        <v>802</v>
      </c>
      <c r="G56" s="124"/>
      <c r="H56" s="80">
        <v>10.61</v>
      </c>
      <c r="I56" s="80"/>
      <c r="J56" s="143" t="b">
        <f t="shared" si="1"/>
        <v>0</v>
      </c>
      <c r="K56" s="125" t="s">
        <v>883</v>
      </c>
    </row>
    <row r="57" spans="1:11" ht="18" customHeight="1">
      <c r="A57" s="58">
        <v>45</v>
      </c>
      <c r="B57" s="121" t="s">
        <v>280</v>
      </c>
      <c r="C57" s="122" t="s">
        <v>274</v>
      </c>
      <c r="D57" s="123">
        <v>39105</v>
      </c>
      <c r="E57" s="124" t="s">
        <v>96</v>
      </c>
      <c r="F57" s="124" t="s">
        <v>97</v>
      </c>
      <c r="G57" s="124"/>
      <c r="H57" s="80">
        <v>10.64</v>
      </c>
      <c r="I57" s="80"/>
      <c r="J57" s="143" t="b">
        <f t="shared" si="1"/>
        <v>0</v>
      </c>
      <c r="K57" s="125" t="s">
        <v>271</v>
      </c>
    </row>
    <row r="58" spans="1:11" ht="18" customHeight="1">
      <c r="A58" s="58">
        <v>46</v>
      </c>
      <c r="B58" s="121" t="s">
        <v>700</v>
      </c>
      <c r="C58" s="122" t="s">
        <v>701</v>
      </c>
      <c r="D58" s="123">
        <v>39106</v>
      </c>
      <c r="E58" s="124" t="s">
        <v>96</v>
      </c>
      <c r="F58" s="124" t="s">
        <v>97</v>
      </c>
      <c r="G58" s="124"/>
      <c r="H58" s="80">
        <v>10.74</v>
      </c>
      <c r="I58" s="80"/>
      <c r="J58" s="143" t="b">
        <f t="shared" si="1"/>
        <v>0</v>
      </c>
      <c r="K58" s="125" t="s">
        <v>271</v>
      </c>
    </row>
    <row r="59" spans="1:11" ht="18" customHeight="1">
      <c r="A59" s="58">
        <v>47</v>
      </c>
      <c r="B59" s="121" t="s">
        <v>812</v>
      </c>
      <c r="C59" s="122" t="s">
        <v>813</v>
      </c>
      <c r="D59" s="123" t="s">
        <v>814</v>
      </c>
      <c r="E59" s="124" t="s">
        <v>801</v>
      </c>
      <c r="F59" s="124" t="s">
        <v>802</v>
      </c>
      <c r="G59" s="124"/>
      <c r="H59" s="80">
        <v>10.8</v>
      </c>
      <c r="I59" s="80"/>
      <c r="J59" s="143" t="b">
        <f t="shared" si="1"/>
        <v>0</v>
      </c>
      <c r="K59" s="125" t="s">
        <v>811</v>
      </c>
    </row>
    <row r="60" spans="1:11" ht="18" customHeight="1">
      <c r="A60" s="58">
        <v>48</v>
      </c>
      <c r="B60" s="121" t="s">
        <v>880</v>
      </c>
      <c r="C60" s="122" t="s">
        <v>881</v>
      </c>
      <c r="D60" s="123" t="s">
        <v>882</v>
      </c>
      <c r="E60" s="124" t="s">
        <v>801</v>
      </c>
      <c r="F60" s="124" t="s">
        <v>802</v>
      </c>
      <c r="G60" s="124"/>
      <c r="H60" s="80">
        <v>10.87</v>
      </c>
      <c r="I60" s="80"/>
      <c r="J60" s="143" t="b">
        <f t="shared" si="1"/>
        <v>0</v>
      </c>
      <c r="K60" s="125" t="s">
        <v>883</v>
      </c>
    </row>
    <row r="61" spans="1:11" s="3" customFormat="1" ht="18" customHeight="1">
      <c r="A61" s="58">
        <v>49</v>
      </c>
      <c r="B61" s="121" t="s">
        <v>180</v>
      </c>
      <c r="C61" s="122" t="s">
        <v>187</v>
      </c>
      <c r="D61" s="123" t="s">
        <v>188</v>
      </c>
      <c r="E61" s="124" t="s">
        <v>121</v>
      </c>
      <c r="F61" s="124" t="s">
        <v>125</v>
      </c>
      <c r="G61" s="124"/>
      <c r="H61" s="111">
        <v>10.96</v>
      </c>
      <c r="I61" s="111"/>
      <c r="J61" s="143" t="b">
        <f t="shared" si="1"/>
        <v>0</v>
      </c>
      <c r="K61" s="125" t="s">
        <v>127</v>
      </c>
    </row>
    <row r="62" spans="1:11" s="3" customFormat="1" ht="18" customHeight="1">
      <c r="A62" s="58">
        <v>50</v>
      </c>
      <c r="B62" s="121" t="s">
        <v>63</v>
      </c>
      <c r="C62" s="122" t="s">
        <v>921</v>
      </c>
      <c r="D62" s="123" t="s">
        <v>922</v>
      </c>
      <c r="E62" s="124" t="s">
        <v>336</v>
      </c>
      <c r="F62" s="124" t="s">
        <v>35</v>
      </c>
      <c r="G62" s="124"/>
      <c r="H62" s="80">
        <v>11.59</v>
      </c>
      <c r="I62" s="80"/>
      <c r="J62" s="143" t="b">
        <f t="shared" si="1"/>
        <v>0</v>
      </c>
      <c r="K62" s="125" t="s">
        <v>157</v>
      </c>
    </row>
    <row r="63" spans="1:11" s="3" customFormat="1" ht="18" customHeight="1">
      <c r="A63" s="58"/>
      <c r="B63" s="121" t="s">
        <v>173</v>
      </c>
      <c r="C63" s="122" t="s">
        <v>697</v>
      </c>
      <c r="D63" s="123">
        <v>40085</v>
      </c>
      <c r="E63" s="124" t="s">
        <v>76</v>
      </c>
      <c r="F63" s="124" t="s">
        <v>689</v>
      </c>
      <c r="G63" s="124"/>
      <c r="H63" s="80" t="s">
        <v>1117</v>
      </c>
      <c r="I63" s="80"/>
      <c r="J63" s="143" t="b">
        <f t="shared" si="1"/>
        <v>0</v>
      </c>
      <c r="K63" s="125" t="s">
        <v>102</v>
      </c>
    </row>
    <row r="64" spans="1:11" s="3" customFormat="1" ht="18" customHeight="1">
      <c r="A64" s="58"/>
      <c r="B64" s="121" t="s">
        <v>167</v>
      </c>
      <c r="C64" s="122" t="s">
        <v>344</v>
      </c>
      <c r="D64" s="123" t="s">
        <v>345</v>
      </c>
      <c r="E64" s="124" t="s">
        <v>149</v>
      </c>
      <c r="F64" s="124" t="s">
        <v>110</v>
      </c>
      <c r="G64" s="124" t="s">
        <v>346</v>
      </c>
      <c r="H64" s="80" t="s">
        <v>1107</v>
      </c>
      <c r="I64" s="80"/>
      <c r="J64" s="143" t="b">
        <f t="shared" si="1"/>
        <v>0</v>
      </c>
      <c r="K64" s="125" t="s">
        <v>38</v>
      </c>
    </row>
    <row r="65" spans="1:11" s="3" customFormat="1" ht="18" customHeight="1">
      <c r="A65" s="58"/>
      <c r="B65" s="121" t="s">
        <v>458</v>
      </c>
      <c r="C65" s="122" t="s">
        <v>209</v>
      </c>
      <c r="D65" s="123" t="s">
        <v>200</v>
      </c>
      <c r="E65" s="124" t="s">
        <v>21</v>
      </c>
      <c r="F65" s="124" t="s">
        <v>22</v>
      </c>
      <c r="G65" s="124"/>
      <c r="H65" s="111" t="s">
        <v>1107</v>
      </c>
      <c r="I65" s="111"/>
      <c r="J65" s="143" t="b">
        <f t="shared" si="1"/>
        <v>0</v>
      </c>
      <c r="K65" s="125" t="s">
        <v>23</v>
      </c>
    </row>
    <row r="66" spans="1:11" s="3" customFormat="1" ht="18" customHeight="1">
      <c r="A66" s="58"/>
      <c r="B66" s="121" t="s">
        <v>201</v>
      </c>
      <c r="C66" s="122" t="s">
        <v>202</v>
      </c>
      <c r="D66" s="123">
        <v>39101</v>
      </c>
      <c r="E66" s="124" t="s">
        <v>21</v>
      </c>
      <c r="F66" s="124" t="s">
        <v>22</v>
      </c>
      <c r="G66" s="124"/>
      <c r="H66" s="111" t="s">
        <v>1107</v>
      </c>
      <c r="I66" s="111"/>
      <c r="J66" s="143" t="b">
        <f t="shared" si="1"/>
        <v>0</v>
      </c>
      <c r="K66" s="125" t="s">
        <v>23</v>
      </c>
    </row>
  </sheetData>
  <sheetProtection/>
  <printOptions horizontalCentered="1"/>
  <pageMargins left="0.3937007874015748" right="0.3937007874015748" top="0.15748031496062992" bottom="0" header="0.15748031496062992" footer="0.3937007874015748"/>
  <pageSetup horizontalDpi="600" verticalDpi="600" orientation="landscape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W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5" customWidth="1"/>
    <col min="2" max="2" width="10.421875" style="15" customWidth="1"/>
    <col min="3" max="3" width="14.421875" style="15" customWidth="1"/>
    <col min="4" max="4" width="10.7109375" style="16" customWidth="1"/>
    <col min="5" max="5" width="13.140625" style="17" bestFit="1" customWidth="1"/>
    <col min="6" max="6" width="12.8515625" style="17" bestFit="1" customWidth="1"/>
    <col min="7" max="7" width="11.28125" style="18" bestFit="1" customWidth="1"/>
    <col min="8" max="10" width="4.7109375" style="19" customWidth="1"/>
    <col min="11" max="11" width="4.7109375" style="20" hidden="1" customWidth="1"/>
    <col min="12" max="14" width="4.7109375" style="19" customWidth="1"/>
    <col min="15" max="15" width="9.00390625" style="21" bestFit="1" customWidth="1"/>
    <col min="16" max="16" width="7.00390625" style="22" bestFit="1" customWidth="1"/>
    <col min="17" max="17" width="14.7109375" style="4" customWidth="1"/>
    <col min="18" max="16384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6" s="4" customFormat="1" ht="12" customHeight="1">
      <c r="A3" s="15"/>
      <c r="B3" s="15"/>
      <c r="C3" s="23"/>
      <c r="D3" s="24"/>
      <c r="E3" s="25"/>
      <c r="F3" s="25"/>
      <c r="G3" s="18"/>
      <c r="H3" s="26"/>
      <c r="I3" s="26"/>
      <c r="J3" s="26"/>
      <c r="K3" s="21"/>
      <c r="L3" s="26"/>
      <c r="M3" s="26"/>
      <c r="N3" s="26"/>
      <c r="O3" s="21"/>
      <c r="P3" s="22"/>
    </row>
    <row r="4" spans="2:16" s="12" customFormat="1" ht="16.5" thickBot="1">
      <c r="B4" s="1" t="s">
        <v>417</v>
      </c>
      <c r="D4" s="27"/>
      <c r="E4" s="28"/>
      <c r="F4" s="28"/>
      <c r="G4" s="29"/>
      <c r="H4" s="30"/>
      <c r="I4" s="30"/>
      <c r="J4" s="30"/>
      <c r="K4" s="40"/>
      <c r="L4" s="30"/>
      <c r="M4" s="30"/>
      <c r="N4" s="30"/>
      <c r="O4" s="41"/>
      <c r="P4" s="8"/>
    </row>
    <row r="5" spans="4:16" s="4" customFormat="1" ht="18" customHeight="1" thickBot="1">
      <c r="D5" s="16"/>
      <c r="H5" s="153" t="s">
        <v>73</v>
      </c>
      <c r="I5" s="154"/>
      <c r="J5" s="154"/>
      <c r="K5" s="154"/>
      <c r="L5" s="154"/>
      <c r="M5" s="154"/>
      <c r="N5" s="155"/>
      <c r="O5" s="59"/>
      <c r="P5" s="60"/>
    </row>
    <row r="6" spans="1:17" s="52" customFormat="1" ht="18" customHeight="1" thickBot="1">
      <c r="A6" s="32" t="s">
        <v>1108</v>
      </c>
      <c r="B6" s="53" t="s">
        <v>3</v>
      </c>
      <c r="C6" s="54" t="s">
        <v>4</v>
      </c>
      <c r="D6" s="55" t="s">
        <v>5</v>
      </c>
      <c r="E6" s="56" t="s">
        <v>6</v>
      </c>
      <c r="F6" s="56" t="s">
        <v>7</v>
      </c>
      <c r="G6" s="56" t="s">
        <v>8</v>
      </c>
      <c r="H6" s="57">
        <v>1</v>
      </c>
      <c r="I6" s="45">
        <v>2</v>
      </c>
      <c r="J6" s="45">
        <v>3</v>
      </c>
      <c r="K6" s="45" t="s">
        <v>16</v>
      </c>
      <c r="L6" s="61">
        <v>4</v>
      </c>
      <c r="M6" s="45">
        <v>5</v>
      </c>
      <c r="N6" s="62">
        <v>6</v>
      </c>
      <c r="O6" s="64" t="s">
        <v>14</v>
      </c>
      <c r="P6" s="65" t="s">
        <v>11</v>
      </c>
      <c r="Q6" s="63" t="s">
        <v>12</v>
      </c>
    </row>
    <row r="7" spans="1:18" ht="18" customHeight="1">
      <c r="A7" s="58">
        <v>1</v>
      </c>
      <c r="B7" s="121" t="s">
        <v>162</v>
      </c>
      <c r="C7" s="122" t="s">
        <v>424</v>
      </c>
      <c r="D7" s="123" t="s">
        <v>212</v>
      </c>
      <c r="E7" s="124" t="s">
        <v>434</v>
      </c>
      <c r="F7" s="124" t="s">
        <v>349</v>
      </c>
      <c r="G7" s="124"/>
      <c r="H7" s="49">
        <v>28.25</v>
      </c>
      <c r="I7" s="49" t="s">
        <v>1115</v>
      </c>
      <c r="J7" s="49">
        <v>31.44</v>
      </c>
      <c r="K7" s="49"/>
      <c r="L7" s="49">
        <v>30.44</v>
      </c>
      <c r="M7" s="49" t="s">
        <v>1115</v>
      </c>
      <c r="N7" s="49">
        <v>30.68</v>
      </c>
      <c r="O7" s="80">
        <f aca="true" t="shared" si="0" ref="O7:O17">MAX(H7:N7)</f>
        <v>31.44</v>
      </c>
      <c r="P7" s="50" t="str">
        <f aca="true" t="shared" si="1" ref="P7:P17">IF(ISBLANK(O7),"",IF(O7&gt;=56,"I A",IF(O7&gt;=48,"II A",IF(O7&gt;=41,"III A",IF(O7&gt;=36,"I JA",IF(O7&gt;=33,"II JA",IF(O7&gt;=30,"III JA")))))))</f>
        <v>III JA</v>
      </c>
      <c r="Q7" s="125" t="s">
        <v>436</v>
      </c>
      <c r="R7" s="19"/>
    </row>
    <row r="8" spans="1:17" ht="18" customHeight="1">
      <c r="A8" s="58">
        <v>2</v>
      </c>
      <c r="B8" s="121" t="s">
        <v>247</v>
      </c>
      <c r="C8" s="122" t="s">
        <v>428</v>
      </c>
      <c r="D8" s="123" t="s">
        <v>429</v>
      </c>
      <c r="E8" s="124" t="s">
        <v>434</v>
      </c>
      <c r="F8" s="124" t="s">
        <v>349</v>
      </c>
      <c r="G8" s="124"/>
      <c r="H8" s="49" t="s">
        <v>1115</v>
      </c>
      <c r="I8" s="49" t="s">
        <v>1115</v>
      </c>
      <c r="J8" s="49">
        <v>25.11</v>
      </c>
      <c r="K8" s="49"/>
      <c r="L8" s="49">
        <v>28.88</v>
      </c>
      <c r="M8" s="49" t="s">
        <v>1115</v>
      </c>
      <c r="N8" s="49">
        <v>25.2</v>
      </c>
      <c r="O8" s="80">
        <f t="shared" si="0"/>
        <v>28.88</v>
      </c>
      <c r="P8" s="114" t="b">
        <f t="shared" si="1"/>
        <v>0</v>
      </c>
      <c r="Q8" s="125" t="s">
        <v>436</v>
      </c>
    </row>
    <row r="9" spans="1:17" ht="18" customHeight="1">
      <c r="A9" s="58">
        <v>3</v>
      </c>
      <c r="B9" s="121" t="s">
        <v>296</v>
      </c>
      <c r="C9" s="122" t="s">
        <v>297</v>
      </c>
      <c r="D9" s="123" t="s">
        <v>298</v>
      </c>
      <c r="E9" s="124" t="s">
        <v>309</v>
      </c>
      <c r="F9" s="124" t="s">
        <v>33</v>
      </c>
      <c r="G9" s="124"/>
      <c r="H9" s="49" t="s">
        <v>1115</v>
      </c>
      <c r="I9" s="49">
        <v>23.76</v>
      </c>
      <c r="J9" s="49">
        <v>27.3</v>
      </c>
      <c r="K9" s="49"/>
      <c r="L9" s="49">
        <v>26.38</v>
      </c>
      <c r="M9" s="49">
        <v>25.56</v>
      </c>
      <c r="N9" s="49">
        <v>23.42</v>
      </c>
      <c r="O9" s="80">
        <f t="shared" si="0"/>
        <v>27.3</v>
      </c>
      <c r="P9" s="114" t="b">
        <f t="shared" si="1"/>
        <v>0</v>
      </c>
      <c r="Q9" s="125" t="s">
        <v>91</v>
      </c>
    </row>
    <row r="10" spans="1:17" ht="18" customHeight="1">
      <c r="A10" s="58">
        <v>4</v>
      </c>
      <c r="B10" s="121" t="s">
        <v>232</v>
      </c>
      <c r="C10" s="122" t="s">
        <v>314</v>
      </c>
      <c r="D10" s="123">
        <v>39196</v>
      </c>
      <c r="E10" s="124" t="s">
        <v>50</v>
      </c>
      <c r="F10" s="124" t="s">
        <v>51</v>
      </c>
      <c r="G10" s="124" t="s">
        <v>80</v>
      </c>
      <c r="H10" s="49" t="s">
        <v>1115</v>
      </c>
      <c r="I10" s="49">
        <v>21.06</v>
      </c>
      <c r="J10" s="49">
        <v>21.59</v>
      </c>
      <c r="K10" s="49"/>
      <c r="L10" s="49">
        <v>25.22</v>
      </c>
      <c r="M10" s="49">
        <v>22.32</v>
      </c>
      <c r="N10" s="49">
        <v>21.06</v>
      </c>
      <c r="O10" s="80">
        <f t="shared" si="0"/>
        <v>25.22</v>
      </c>
      <c r="P10" s="114" t="b">
        <f t="shared" si="1"/>
        <v>0</v>
      </c>
      <c r="Q10" s="125" t="s">
        <v>81</v>
      </c>
    </row>
    <row r="11" spans="1:17" ht="18" customHeight="1">
      <c r="A11" s="58">
        <v>5</v>
      </c>
      <c r="B11" s="121" t="s">
        <v>397</v>
      </c>
      <c r="C11" s="122" t="s">
        <v>735</v>
      </c>
      <c r="D11" s="123" t="s">
        <v>736</v>
      </c>
      <c r="E11" s="124" t="s">
        <v>710</v>
      </c>
      <c r="F11" s="124" t="s">
        <v>709</v>
      </c>
      <c r="G11" s="124"/>
      <c r="H11" s="49">
        <v>19.07</v>
      </c>
      <c r="I11" s="49">
        <v>20.81</v>
      </c>
      <c r="J11" s="49">
        <v>22.94</v>
      </c>
      <c r="K11" s="49"/>
      <c r="L11" s="49" t="s">
        <v>1115</v>
      </c>
      <c r="M11" s="49">
        <v>22.47</v>
      </c>
      <c r="N11" s="49">
        <v>20.91</v>
      </c>
      <c r="O11" s="80">
        <f t="shared" si="0"/>
        <v>22.94</v>
      </c>
      <c r="P11" s="114" t="b">
        <f t="shared" si="1"/>
        <v>0</v>
      </c>
      <c r="Q11" s="125" t="s">
        <v>768</v>
      </c>
    </row>
    <row r="12" spans="1:23" s="110" customFormat="1" ht="18" customHeight="1">
      <c r="A12" s="58">
        <v>6</v>
      </c>
      <c r="B12" s="121" t="s">
        <v>55</v>
      </c>
      <c r="C12" s="122" t="s">
        <v>321</v>
      </c>
      <c r="D12" s="123" t="s">
        <v>322</v>
      </c>
      <c r="E12" s="124" t="s">
        <v>183</v>
      </c>
      <c r="F12" s="124" t="s">
        <v>106</v>
      </c>
      <c r="G12" s="124"/>
      <c r="H12" s="49">
        <v>22.45</v>
      </c>
      <c r="I12" s="49">
        <v>18.79</v>
      </c>
      <c r="J12" s="49">
        <v>17.11</v>
      </c>
      <c r="K12" s="49"/>
      <c r="L12" s="49">
        <v>21</v>
      </c>
      <c r="M12" s="49" t="s">
        <v>1115</v>
      </c>
      <c r="N12" s="49">
        <v>18.23</v>
      </c>
      <c r="O12" s="80">
        <f t="shared" si="0"/>
        <v>22.45</v>
      </c>
      <c r="P12" s="114" t="b">
        <f t="shared" si="1"/>
        <v>0</v>
      </c>
      <c r="Q12" s="125" t="s">
        <v>107</v>
      </c>
      <c r="R12" s="19"/>
      <c r="S12" s="15"/>
      <c r="T12" s="15"/>
      <c r="U12" s="15"/>
      <c r="V12" s="15"/>
      <c r="W12" s="15"/>
    </row>
    <row r="13" spans="1:17" ht="18" customHeight="1">
      <c r="A13" s="58">
        <v>7</v>
      </c>
      <c r="B13" s="121" t="s">
        <v>539</v>
      </c>
      <c r="C13" s="122" t="s">
        <v>553</v>
      </c>
      <c r="D13" s="123">
        <v>39561</v>
      </c>
      <c r="E13" s="124" t="s">
        <v>579</v>
      </c>
      <c r="F13" s="124" t="s">
        <v>508</v>
      </c>
      <c r="G13" s="124"/>
      <c r="H13" s="49">
        <v>20.18</v>
      </c>
      <c r="I13" s="49">
        <v>21.55</v>
      </c>
      <c r="J13" s="49">
        <v>19.8</v>
      </c>
      <c r="K13" s="49"/>
      <c r="L13" s="49" t="s">
        <v>1115</v>
      </c>
      <c r="M13" s="49">
        <v>19.91</v>
      </c>
      <c r="N13" s="49">
        <v>19.58</v>
      </c>
      <c r="O13" s="80">
        <f t="shared" si="0"/>
        <v>21.55</v>
      </c>
      <c r="P13" s="114" t="b">
        <f t="shared" si="1"/>
        <v>0</v>
      </c>
      <c r="Q13" s="125" t="s">
        <v>554</v>
      </c>
    </row>
    <row r="14" spans="1:17" ht="18" customHeight="1">
      <c r="A14" s="58">
        <v>8</v>
      </c>
      <c r="B14" s="121" t="s">
        <v>369</v>
      </c>
      <c r="C14" s="122" t="s">
        <v>1123</v>
      </c>
      <c r="D14" s="123" t="s">
        <v>949</v>
      </c>
      <c r="E14" s="124" t="s">
        <v>1124</v>
      </c>
      <c r="F14" s="124" t="s">
        <v>346</v>
      </c>
      <c r="G14" s="124"/>
      <c r="H14" s="49">
        <v>19.53</v>
      </c>
      <c r="I14" s="49">
        <v>21.41</v>
      </c>
      <c r="J14" s="49">
        <v>20.5</v>
      </c>
      <c r="K14" s="49"/>
      <c r="L14" s="49" t="s">
        <v>1115</v>
      </c>
      <c r="M14" s="49">
        <v>20.52</v>
      </c>
      <c r="N14" s="49">
        <v>20.3</v>
      </c>
      <c r="O14" s="80">
        <f t="shared" si="0"/>
        <v>21.41</v>
      </c>
      <c r="P14" s="114" t="b">
        <f t="shared" si="1"/>
        <v>0</v>
      </c>
      <c r="Q14" s="125" t="s">
        <v>950</v>
      </c>
    </row>
    <row r="15" spans="1:17" ht="18" customHeight="1">
      <c r="A15" s="58">
        <v>9</v>
      </c>
      <c r="B15" s="121" t="s">
        <v>46</v>
      </c>
      <c r="C15" s="122" t="s">
        <v>825</v>
      </c>
      <c r="D15" s="123" t="s">
        <v>826</v>
      </c>
      <c r="E15" s="124" t="s">
        <v>801</v>
      </c>
      <c r="F15" s="124" t="s">
        <v>802</v>
      </c>
      <c r="G15" s="124"/>
      <c r="H15" s="49" t="s">
        <v>1115</v>
      </c>
      <c r="I15" s="49">
        <v>18.88</v>
      </c>
      <c r="J15" s="49" t="s">
        <v>1115</v>
      </c>
      <c r="K15" s="49"/>
      <c r="L15" s="49"/>
      <c r="M15" s="49"/>
      <c r="N15" s="49"/>
      <c r="O15" s="80">
        <f t="shared" si="0"/>
        <v>18.88</v>
      </c>
      <c r="P15" s="114" t="b">
        <f t="shared" si="1"/>
        <v>0</v>
      </c>
      <c r="Q15" s="125" t="s">
        <v>811</v>
      </c>
    </row>
    <row r="16" spans="1:17" ht="18" customHeight="1">
      <c r="A16" s="58">
        <v>10</v>
      </c>
      <c r="B16" s="121" t="s">
        <v>232</v>
      </c>
      <c r="C16" s="122" t="s">
        <v>385</v>
      </c>
      <c r="D16" s="123" t="s">
        <v>827</v>
      </c>
      <c r="E16" s="124" t="s">
        <v>801</v>
      </c>
      <c r="F16" s="124" t="s">
        <v>802</v>
      </c>
      <c r="G16" s="124"/>
      <c r="H16" s="49">
        <v>14.59</v>
      </c>
      <c r="I16" s="49" t="s">
        <v>1115</v>
      </c>
      <c r="J16" s="49">
        <v>17.45</v>
      </c>
      <c r="K16" s="49"/>
      <c r="L16" s="49"/>
      <c r="M16" s="49"/>
      <c r="N16" s="49"/>
      <c r="O16" s="80">
        <f t="shared" si="0"/>
        <v>17.45</v>
      </c>
      <c r="P16" s="114" t="b">
        <f t="shared" si="1"/>
        <v>0</v>
      </c>
      <c r="Q16" s="125" t="s">
        <v>811</v>
      </c>
    </row>
    <row r="17" spans="1:17" ht="18" customHeight="1">
      <c r="A17" s="58">
        <v>11</v>
      </c>
      <c r="B17" s="121" t="s">
        <v>555</v>
      </c>
      <c r="C17" s="122" t="s">
        <v>588</v>
      </c>
      <c r="D17" s="123">
        <v>39191</v>
      </c>
      <c r="E17" s="124" t="s">
        <v>579</v>
      </c>
      <c r="F17" s="124" t="s">
        <v>508</v>
      </c>
      <c r="G17" s="124"/>
      <c r="H17" s="49" t="s">
        <v>1115</v>
      </c>
      <c r="I17" s="49">
        <v>14.79</v>
      </c>
      <c r="J17" s="49">
        <v>15.2</v>
      </c>
      <c r="K17" s="49"/>
      <c r="L17" s="49"/>
      <c r="M17" s="49"/>
      <c r="N17" s="49"/>
      <c r="O17" s="80">
        <f t="shared" si="0"/>
        <v>15.2</v>
      </c>
      <c r="P17" s="114" t="b">
        <f t="shared" si="1"/>
        <v>0</v>
      </c>
      <c r="Q17" s="125" t="s">
        <v>547</v>
      </c>
    </row>
  </sheetData>
  <sheetProtection/>
  <mergeCells count="1">
    <mergeCell ref="H5:N5"/>
  </mergeCells>
  <printOptions horizontalCentered="1"/>
  <pageMargins left="0.15748031496062992" right="0.15748031496062992" top="0.3937007874015748" bottom="0.15748031496062992" header="0.3937007874015748" footer="0.3937007874015748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R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5" customWidth="1"/>
    <col min="2" max="2" width="10.421875" style="15" customWidth="1"/>
    <col min="3" max="3" width="14.421875" style="15" customWidth="1"/>
    <col min="4" max="4" width="10.7109375" style="16" customWidth="1"/>
    <col min="5" max="5" width="13.140625" style="17" bestFit="1" customWidth="1"/>
    <col min="6" max="6" width="12.8515625" style="17" bestFit="1" customWidth="1"/>
    <col min="7" max="7" width="11.28125" style="18" bestFit="1" customWidth="1"/>
    <col min="8" max="10" width="4.7109375" style="19" customWidth="1"/>
    <col min="11" max="11" width="4.7109375" style="20" hidden="1" customWidth="1"/>
    <col min="12" max="14" width="4.7109375" style="19" customWidth="1"/>
    <col min="15" max="15" width="9.00390625" style="21" bestFit="1" customWidth="1"/>
    <col min="16" max="16" width="7.00390625" style="22" bestFit="1" customWidth="1"/>
    <col min="17" max="17" width="14.7109375" style="4" customWidth="1"/>
    <col min="18" max="16384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6" s="4" customFormat="1" ht="12" customHeight="1">
      <c r="A3" s="15"/>
      <c r="B3" s="15"/>
      <c r="C3" s="23"/>
      <c r="D3" s="24"/>
      <c r="E3" s="25"/>
      <c r="F3" s="25"/>
      <c r="G3" s="18"/>
      <c r="H3" s="26"/>
      <c r="I3" s="26"/>
      <c r="J3" s="26"/>
      <c r="K3" s="21"/>
      <c r="L3" s="26"/>
      <c r="M3" s="26"/>
      <c r="N3" s="26"/>
      <c r="O3" s="21"/>
      <c r="P3" s="22"/>
    </row>
    <row r="4" spans="2:16" s="12" customFormat="1" ht="16.5" thickBot="1">
      <c r="B4" s="1" t="s">
        <v>415</v>
      </c>
      <c r="D4" s="27"/>
      <c r="E4" s="28"/>
      <c r="F4" s="28"/>
      <c r="G4" s="29"/>
      <c r="H4" s="30"/>
      <c r="I4" s="30"/>
      <c r="J4" s="30"/>
      <c r="K4" s="40"/>
      <c r="L4" s="30"/>
      <c r="M4" s="30"/>
      <c r="N4" s="30"/>
      <c r="O4" s="41"/>
      <c r="P4" s="8"/>
    </row>
    <row r="5" spans="4:16" s="4" customFormat="1" ht="18" customHeight="1" thickBot="1">
      <c r="D5" s="16"/>
      <c r="H5" s="153" t="s">
        <v>73</v>
      </c>
      <c r="I5" s="154"/>
      <c r="J5" s="154"/>
      <c r="K5" s="154"/>
      <c r="L5" s="154"/>
      <c r="M5" s="154"/>
      <c r="N5" s="155"/>
      <c r="O5" s="59"/>
      <c r="P5" s="60"/>
    </row>
    <row r="6" spans="1:17" s="52" customFormat="1" ht="18" customHeight="1" thickBot="1">
      <c r="A6" s="32" t="s">
        <v>1108</v>
      </c>
      <c r="B6" s="53" t="s">
        <v>3</v>
      </c>
      <c r="C6" s="54" t="s">
        <v>4</v>
      </c>
      <c r="D6" s="55" t="s">
        <v>5</v>
      </c>
      <c r="E6" s="56" t="s">
        <v>6</v>
      </c>
      <c r="F6" s="56" t="s">
        <v>7</v>
      </c>
      <c r="G6" s="56" t="s">
        <v>8</v>
      </c>
      <c r="H6" s="57">
        <v>1</v>
      </c>
      <c r="I6" s="45">
        <v>2</v>
      </c>
      <c r="J6" s="45">
        <v>3</v>
      </c>
      <c r="K6" s="45" t="s">
        <v>16</v>
      </c>
      <c r="L6" s="61">
        <v>4</v>
      </c>
      <c r="M6" s="45">
        <v>5</v>
      </c>
      <c r="N6" s="62">
        <v>6</v>
      </c>
      <c r="O6" s="64" t="s">
        <v>14</v>
      </c>
      <c r="P6" s="65" t="s">
        <v>11</v>
      </c>
      <c r="Q6" s="63" t="s">
        <v>12</v>
      </c>
    </row>
    <row r="7" spans="1:17" ht="18" customHeight="1">
      <c r="A7" s="58">
        <v>1</v>
      </c>
      <c r="B7" s="121" t="s">
        <v>103</v>
      </c>
      <c r="C7" s="122" t="s">
        <v>574</v>
      </c>
      <c r="D7" s="123">
        <v>39561</v>
      </c>
      <c r="E7" s="124" t="s">
        <v>579</v>
      </c>
      <c r="F7" s="124" t="s">
        <v>508</v>
      </c>
      <c r="G7" s="10"/>
      <c r="H7" s="49">
        <v>20.74</v>
      </c>
      <c r="I7" s="49" t="s">
        <v>1115</v>
      </c>
      <c r="J7" s="49">
        <v>22.52</v>
      </c>
      <c r="K7" s="49"/>
      <c r="L7" s="49">
        <v>23.27</v>
      </c>
      <c r="M7" s="49">
        <v>22.8</v>
      </c>
      <c r="N7" s="49">
        <v>23.18</v>
      </c>
      <c r="O7" s="80">
        <f>MAX(H7:N7)</f>
        <v>23.27</v>
      </c>
      <c r="P7" s="50" t="str">
        <f>IF(ISBLANK(O7),"",IF(O7&gt;=45,"I A",IF(O7&gt;=37,"II A",IF(O7&gt;=31,"III A",IF(O7&gt;=26,"I JA",IF(O7&gt;=22,"II JA",IF(O7&gt;=19,"III JA")))))))</f>
        <v>II JA</v>
      </c>
      <c r="Q7" s="125" t="s">
        <v>575</v>
      </c>
    </row>
    <row r="8" spans="1:18" ht="18" customHeight="1">
      <c r="A8" s="58">
        <v>2</v>
      </c>
      <c r="B8" s="121" t="s">
        <v>548</v>
      </c>
      <c r="C8" s="122" t="s">
        <v>549</v>
      </c>
      <c r="D8" s="123">
        <v>39118</v>
      </c>
      <c r="E8" s="124" t="s">
        <v>579</v>
      </c>
      <c r="F8" s="124" t="s">
        <v>508</v>
      </c>
      <c r="G8" s="10"/>
      <c r="H8" s="49">
        <v>13.38</v>
      </c>
      <c r="I8" s="49">
        <v>19.32</v>
      </c>
      <c r="J8" s="49" t="s">
        <v>1115</v>
      </c>
      <c r="K8" s="49"/>
      <c r="L8" s="49">
        <v>14.97</v>
      </c>
      <c r="M8" s="49">
        <v>15.97</v>
      </c>
      <c r="N8" s="49">
        <v>16.99</v>
      </c>
      <c r="O8" s="80">
        <f>MAX(H8:N8)</f>
        <v>19.32</v>
      </c>
      <c r="P8" s="50" t="str">
        <f>IF(ISBLANK(O8),"",IF(O8&gt;=45,"I A",IF(O8&gt;=37,"II A",IF(O8&gt;=31,"III A",IF(O8&gt;=26,"I JA",IF(O8&gt;=22,"II JA",IF(O8&gt;=19,"III JA")))))))</f>
        <v>III JA</v>
      </c>
      <c r="Q8" s="125" t="s">
        <v>544</v>
      </c>
      <c r="R8" s="19"/>
    </row>
    <row r="9" spans="1:18" ht="18" customHeight="1">
      <c r="A9" s="58">
        <v>3</v>
      </c>
      <c r="B9" s="121" t="s">
        <v>151</v>
      </c>
      <c r="C9" s="122" t="s">
        <v>573</v>
      </c>
      <c r="D9" s="123">
        <v>39270</v>
      </c>
      <c r="E9" s="124" t="s">
        <v>579</v>
      </c>
      <c r="F9" s="124" t="s">
        <v>508</v>
      </c>
      <c r="G9" s="10"/>
      <c r="H9" s="49">
        <v>15.62</v>
      </c>
      <c r="I9" s="49">
        <v>16.21</v>
      </c>
      <c r="J9" s="49">
        <v>15.95</v>
      </c>
      <c r="K9" s="49"/>
      <c r="L9" s="49" t="s">
        <v>1115</v>
      </c>
      <c r="M9" s="49">
        <v>17.54</v>
      </c>
      <c r="N9" s="49" t="s">
        <v>1115</v>
      </c>
      <c r="O9" s="80">
        <f>MAX(H9:N9)</f>
        <v>17.54</v>
      </c>
      <c r="P9" s="114" t="b">
        <f>IF(ISBLANK(O9),"",IF(O9&gt;=45,"I A",IF(O9&gt;=37,"II A",IF(O9&gt;=31,"III A",IF(O9&gt;=26,"I JA",IF(O9&gt;=22,"II JA",IF(O9&gt;=19,"III JA")))))))</f>
        <v>0</v>
      </c>
      <c r="Q9" s="125" t="s">
        <v>544</v>
      </c>
      <c r="R9" s="19"/>
    </row>
  </sheetData>
  <sheetProtection/>
  <mergeCells count="1">
    <mergeCell ref="H5:N5"/>
  </mergeCells>
  <printOptions horizontalCentered="1"/>
  <pageMargins left="0.15748031496062992" right="0.15748031496062992" top="0.3937007874015748" bottom="0.15748031496062992" header="0.3937007874015748" footer="0.3937007874015748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5" customWidth="1"/>
    <col min="2" max="2" width="10.421875" style="15" customWidth="1"/>
    <col min="3" max="3" width="14.421875" style="15" customWidth="1"/>
    <col min="4" max="4" width="10.7109375" style="16" customWidth="1"/>
    <col min="5" max="5" width="13.140625" style="17" bestFit="1" customWidth="1"/>
    <col min="6" max="6" width="12.8515625" style="17" bestFit="1" customWidth="1"/>
    <col min="7" max="7" width="11.28125" style="18" bestFit="1" customWidth="1"/>
    <col min="8" max="10" width="4.7109375" style="19" customWidth="1"/>
    <col min="11" max="11" width="4.7109375" style="20" hidden="1" customWidth="1"/>
    <col min="12" max="14" width="4.7109375" style="19" customWidth="1"/>
    <col min="15" max="15" width="9.00390625" style="21" bestFit="1" customWidth="1"/>
    <col min="16" max="16" width="7.00390625" style="22" bestFit="1" customWidth="1"/>
    <col min="17" max="17" width="14.7109375" style="4" customWidth="1"/>
    <col min="18" max="16384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6" s="4" customFormat="1" ht="12" customHeight="1">
      <c r="A3" s="15"/>
      <c r="B3" s="15"/>
      <c r="C3" s="23"/>
      <c r="D3" s="24"/>
      <c r="E3" s="25"/>
      <c r="F3" s="25"/>
      <c r="G3" s="18"/>
      <c r="H3" s="26"/>
      <c r="I3" s="26"/>
      <c r="J3" s="26"/>
      <c r="K3" s="21"/>
      <c r="L3" s="26"/>
      <c r="M3" s="26"/>
      <c r="N3" s="26"/>
      <c r="O3" s="21"/>
      <c r="P3" s="22"/>
    </row>
    <row r="4" spans="2:16" s="12" customFormat="1" ht="16.5" thickBot="1">
      <c r="B4" s="1" t="s">
        <v>418</v>
      </c>
      <c r="D4" s="27"/>
      <c r="E4" s="28"/>
      <c r="F4" s="28"/>
      <c r="G4" s="29"/>
      <c r="H4" s="30"/>
      <c r="I4" s="30"/>
      <c r="J4" s="30"/>
      <c r="K4" s="40"/>
      <c r="L4" s="30"/>
      <c r="M4" s="30"/>
      <c r="N4" s="30"/>
      <c r="O4" s="41"/>
      <c r="P4" s="8"/>
    </row>
    <row r="5" spans="4:16" s="4" customFormat="1" ht="18" customHeight="1" thickBot="1">
      <c r="D5" s="16"/>
      <c r="H5" s="153" t="s">
        <v>73</v>
      </c>
      <c r="I5" s="154"/>
      <c r="J5" s="154"/>
      <c r="K5" s="154"/>
      <c r="L5" s="154"/>
      <c r="M5" s="154"/>
      <c r="N5" s="155"/>
      <c r="O5" s="59"/>
      <c r="P5" s="60"/>
    </row>
    <row r="6" spans="1:17" s="52" customFormat="1" ht="18" customHeight="1" thickBot="1">
      <c r="A6" s="32" t="s">
        <v>1108</v>
      </c>
      <c r="B6" s="53" t="s">
        <v>3</v>
      </c>
      <c r="C6" s="54" t="s">
        <v>4</v>
      </c>
      <c r="D6" s="55" t="s">
        <v>5</v>
      </c>
      <c r="E6" s="56" t="s">
        <v>6</v>
      </c>
      <c r="F6" s="56" t="s">
        <v>7</v>
      </c>
      <c r="G6" s="56" t="s">
        <v>8</v>
      </c>
      <c r="H6" s="57">
        <v>1</v>
      </c>
      <c r="I6" s="45">
        <v>2</v>
      </c>
      <c r="J6" s="45">
        <v>3</v>
      </c>
      <c r="K6" s="45" t="s">
        <v>16</v>
      </c>
      <c r="L6" s="61">
        <v>4</v>
      </c>
      <c r="M6" s="45">
        <v>5</v>
      </c>
      <c r="N6" s="62">
        <v>6</v>
      </c>
      <c r="O6" s="64" t="s">
        <v>14</v>
      </c>
      <c r="P6" s="65" t="s">
        <v>11</v>
      </c>
      <c r="Q6" s="63" t="s">
        <v>12</v>
      </c>
    </row>
    <row r="7" spans="1:18" ht="18" customHeight="1">
      <c r="A7" s="58">
        <v>1</v>
      </c>
      <c r="B7" s="121" t="s">
        <v>182</v>
      </c>
      <c r="C7" s="122" t="s">
        <v>543</v>
      </c>
      <c r="D7" s="123">
        <v>39164</v>
      </c>
      <c r="E7" s="124" t="s">
        <v>579</v>
      </c>
      <c r="F7" s="124" t="s">
        <v>508</v>
      </c>
      <c r="G7" s="124"/>
      <c r="H7" s="49">
        <v>38.37</v>
      </c>
      <c r="I7" s="49" t="s">
        <v>1115</v>
      </c>
      <c r="J7" s="49" t="s">
        <v>1115</v>
      </c>
      <c r="K7" s="49"/>
      <c r="L7" s="49">
        <v>35.88</v>
      </c>
      <c r="M7" s="49">
        <v>37.31</v>
      </c>
      <c r="N7" s="49">
        <v>36.26</v>
      </c>
      <c r="O7" s="80">
        <f aca="true" t="shared" si="0" ref="O7:O14">MAX(H7:N7)</f>
        <v>38.37</v>
      </c>
      <c r="P7" s="50" t="str">
        <f aca="true" t="shared" si="1" ref="P7:P14">IF(ISBLANK(O7),"",IF(O7&gt;=51,"III A",IF(O7&gt;=46,"I JA",IF(O7&gt;=42,"II JA",IF(O7&gt;=38,"III JA")))))</f>
        <v>III JA</v>
      </c>
      <c r="Q7" s="125" t="s">
        <v>544</v>
      </c>
      <c r="R7" s="19"/>
    </row>
    <row r="8" spans="1:17" ht="18" customHeight="1">
      <c r="A8" s="58">
        <v>2</v>
      </c>
      <c r="B8" s="121" t="s">
        <v>135</v>
      </c>
      <c r="C8" s="122" t="s">
        <v>204</v>
      </c>
      <c r="D8" s="123" t="s">
        <v>205</v>
      </c>
      <c r="E8" s="124" t="s">
        <v>21</v>
      </c>
      <c r="F8" s="124" t="s">
        <v>22</v>
      </c>
      <c r="G8" s="124"/>
      <c r="H8" s="49">
        <v>26.75</v>
      </c>
      <c r="I8" s="49">
        <v>27.8</v>
      </c>
      <c r="J8" s="49">
        <v>26.74</v>
      </c>
      <c r="K8" s="49"/>
      <c r="L8" s="49">
        <v>27.84</v>
      </c>
      <c r="M8" s="49">
        <v>30.62</v>
      </c>
      <c r="N8" s="49">
        <v>27.21</v>
      </c>
      <c r="O8" s="80">
        <f t="shared" si="0"/>
        <v>30.62</v>
      </c>
      <c r="P8" s="114" t="b">
        <f t="shared" si="1"/>
        <v>0</v>
      </c>
      <c r="Q8" s="125" t="s">
        <v>23</v>
      </c>
    </row>
    <row r="9" spans="1:17" ht="18" customHeight="1">
      <c r="A9" s="58">
        <v>3</v>
      </c>
      <c r="B9" s="121" t="s">
        <v>247</v>
      </c>
      <c r="C9" s="122" t="s">
        <v>294</v>
      </c>
      <c r="D9" s="123" t="s">
        <v>774</v>
      </c>
      <c r="E9" s="124" t="s">
        <v>309</v>
      </c>
      <c r="F9" s="124" t="s">
        <v>33</v>
      </c>
      <c r="G9" s="124" t="s">
        <v>293</v>
      </c>
      <c r="H9" s="49" t="s">
        <v>1115</v>
      </c>
      <c r="I9" s="49">
        <v>19.56</v>
      </c>
      <c r="J9" s="49">
        <v>24.23</v>
      </c>
      <c r="K9" s="49"/>
      <c r="L9" s="49" t="s">
        <v>1115</v>
      </c>
      <c r="M9" s="49">
        <v>29.81</v>
      </c>
      <c r="N9" s="49">
        <v>27.54</v>
      </c>
      <c r="O9" s="80">
        <f t="shared" si="0"/>
        <v>29.81</v>
      </c>
      <c r="P9" s="114" t="b">
        <f t="shared" si="1"/>
        <v>0</v>
      </c>
      <c r="Q9" s="125" t="s">
        <v>94</v>
      </c>
    </row>
    <row r="10" spans="1:23" ht="18" customHeight="1">
      <c r="A10" s="58">
        <v>4</v>
      </c>
      <c r="B10" s="121" t="s">
        <v>456</v>
      </c>
      <c r="C10" s="122" t="s">
        <v>457</v>
      </c>
      <c r="D10" s="123" t="s">
        <v>377</v>
      </c>
      <c r="E10" s="124" t="s">
        <v>21</v>
      </c>
      <c r="F10" s="124" t="s">
        <v>22</v>
      </c>
      <c r="G10" s="124"/>
      <c r="H10" s="49">
        <v>22.87</v>
      </c>
      <c r="I10" s="49">
        <v>25.93</v>
      </c>
      <c r="J10" s="49">
        <v>26.61</v>
      </c>
      <c r="K10" s="49"/>
      <c r="L10" s="49">
        <v>28.6</v>
      </c>
      <c r="M10" s="49" t="s">
        <v>1115</v>
      </c>
      <c r="N10" s="49">
        <v>29.52</v>
      </c>
      <c r="O10" s="80">
        <f t="shared" si="0"/>
        <v>29.52</v>
      </c>
      <c r="P10" s="114" t="b">
        <f t="shared" si="1"/>
        <v>0</v>
      </c>
      <c r="Q10" s="125" t="s">
        <v>58</v>
      </c>
      <c r="R10" s="14"/>
      <c r="S10" s="14"/>
      <c r="T10" s="14"/>
      <c r="U10" s="14"/>
      <c r="V10" s="14"/>
      <c r="W10" s="14"/>
    </row>
    <row r="11" spans="1:18" ht="18" customHeight="1">
      <c r="A11" s="58">
        <v>5</v>
      </c>
      <c r="B11" s="121" t="s">
        <v>53</v>
      </c>
      <c r="C11" s="122" t="s">
        <v>545</v>
      </c>
      <c r="D11" s="123">
        <v>39100</v>
      </c>
      <c r="E11" s="124" t="s">
        <v>579</v>
      </c>
      <c r="F11" s="124" t="s">
        <v>508</v>
      </c>
      <c r="G11" s="124"/>
      <c r="H11" s="49">
        <v>28.07</v>
      </c>
      <c r="I11" s="49" t="s">
        <v>1115</v>
      </c>
      <c r="J11" s="49" t="s">
        <v>1115</v>
      </c>
      <c r="K11" s="49"/>
      <c r="L11" s="49">
        <v>15.13</v>
      </c>
      <c r="M11" s="49" t="s">
        <v>1115</v>
      </c>
      <c r="N11" s="49" t="s">
        <v>1115</v>
      </c>
      <c r="O11" s="80">
        <f t="shared" si="0"/>
        <v>28.07</v>
      </c>
      <c r="P11" s="114" t="b">
        <f t="shared" si="1"/>
        <v>0</v>
      </c>
      <c r="Q11" s="125" t="s">
        <v>544</v>
      </c>
      <c r="R11" s="19"/>
    </row>
    <row r="12" spans="1:23" s="110" customFormat="1" ht="18" customHeight="1">
      <c r="A12" s="58">
        <v>6</v>
      </c>
      <c r="B12" s="121" t="s">
        <v>156</v>
      </c>
      <c r="C12" s="122" t="s">
        <v>197</v>
      </c>
      <c r="D12" s="123">
        <v>39108</v>
      </c>
      <c r="E12" s="124" t="s">
        <v>21</v>
      </c>
      <c r="F12" s="124" t="s">
        <v>22</v>
      </c>
      <c r="G12" s="124"/>
      <c r="H12" s="49">
        <v>25.01</v>
      </c>
      <c r="I12" s="49">
        <v>24.97</v>
      </c>
      <c r="J12" s="49">
        <v>23.9</v>
      </c>
      <c r="K12" s="49"/>
      <c r="L12" s="49">
        <v>21.53</v>
      </c>
      <c r="M12" s="49">
        <v>26.91</v>
      </c>
      <c r="N12" s="49">
        <v>25.55</v>
      </c>
      <c r="O12" s="80">
        <f t="shared" si="0"/>
        <v>26.91</v>
      </c>
      <c r="P12" s="114" t="b">
        <f t="shared" si="1"/>
        <v>0</v>
      </c>
      <c r="Q12" s="125" t="s">
        <v>23</v>
      </c>
      <c r="R12" s="15"/>
      <c r="S12" s="15"/>
      <c r="T12" s="15"/>
      <c r="U12" s="15"/>
      <c r="V12" s="15"/>
      <c r="W12" s="15"/>
    </row>
    <row r="13" spans="1:17" ht="18" customHeight="1">
      <c r="A13" s="58">
        <v>7</v>
      </c>
      <c r="B13" s="121" t="s">
        <v>552</v>
      </c>
      <c r="C13" s="122" t="s">
        <v>551</v>
      </c>
      <c r="D13" s="123">
        <v>39225</v>
      </c>
      <c r="E13" s="124" t="s">
        <v>579</v>
      </c>
      <c r="F13" s="124" t="s">
        <v>508</v>
      </c>
      <c r="G13" s="124"/>
      <c r="H13" s="49" t="s">
        <v>1115</v>
      </c>
      <c r="I13" s="49" t="s">
        <v>1115</v>
      </c>
      <c r="J13" s="49">
        <v>24.92</v>
      </c>
      <c r="K13" s="49"/>
      <c r="L13" s="49">
        <v>23.12</v>
      </c>
      <c r="M13" s="49">
        <v>24.55</v>
      </c>
      <c r="N13" s="49">
        <v>25.55</v>
      </c>
      <c r="O13" s="80">
        <f t="shared" si="0"/>
        <v>25.55</v>
      </c>
      <c r="P13" s="114" t="b">
        <f t="shared" si="1"/>
        <v>0</v>
      </c>
      <c r="Q13" s="125" t="s">
        <v>544</v>
      </c>
    </row>
    <row r="14" spans="1:23" s="14" customFormat="1" ht="18" customHeight="1">
      <c r="A14" s="58">
        <v>8</v>
      </c>
      <c r="B14" s="121" t="s">
        <v>176</v>
      </c>
      <c r="C14" s="122" t="s">
        <v>764</v>
      </c>
      <c r="D14" s="123" t="s">
        <v>765</v>
      </c>
      <c r="E14" s="124" t="s">
        <v>710</v>
      </c>
      <c r="F14" s="124" t="s">
        <v>709</v>
      </c>
      <c r="G14" s="124"/>
      <c r="H14" s="49">
        <v>20.16</v>
      </c>
      <c r="I14" s="49">
        <v>19.38</v>
      </c>
      <c r="J14" s="49">
        <v>23.61</v>
      </c>
      <c r="K14" s="49"/>
      <c r="L14" s="49">
        <v>17.39</v>
      </c>
      <c r="M14" s="49">
        <v>22.67</v>
      </c>
      <c r="N14" s="49">
        <v>17.35</v>
      </c>
      <c r="O14" s="80">
        <f t="shared" si="0"/>
        <v>23.61</v>
      </c>
      <c r="P14" s="114" t="b">
        <f t="shared" si="1"/>
        <v>0</v>
      </c>
      <c r="Q14" s="125" t="s">
        <v>771</v>
      </c>
      <c r="R14" s="15"/>
      <c r="S14" s="15"/>
      <c r="T14" s="15"/>
      <c r="U14" s="15"/>
      <c r="V14" s="15"/>
      <c r="W14" s="15"/>
    </row>
  </sheetData>
  <sheetProtection/>
  <mergeCells count="1">
    <mergeCell ref="H5:N5"/>
  </mergeCells>
  <printOptions horizontalCentered="1"/>
  <pageMargins left="0.15748031496062992" right="0.15748031496062992" top="0.3937007874015748" bottom="0.15748031496062992" header="0.3937007874015748" footer="0.3937007874015748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5" customWidth="1"/>
    <col min="2" max="2" width="10.421875" style="15" customWidth="1"/>
    <col min="3" max="3" width="14.421875" style="15" customWidth="1"/>
    <col min="4" max="4" width="10.7109375" style="16" customWidth="1"/>
    <col min="5" max="5" width="13.140625" style="17" bestFit="1" customWidth="1"/>
    <col min="6" max="6" width="12.8515625" style="17" bestFit="1" customWidth="1"/>
    <col min="7" max="7" width="11.28125" style="18" bestFit="1" customWidth="1"/>
    <col min="8" max="10" width="4.7109375" style="19" customWidth="1"/>
    <col min="11" max="11" width="4.7109375" style="20" hidden="1" customWidth="1"/>
    <col min="12" max="14" width="4.7109375" style="19" customWidth="1"/>
    <col min="15" max="15" width="9.00390625" style="21" bestFit="1" customWidth="1"/>
    <col min="16" max="16" width="7.00390625" style="22" bestFit="1" customWidth="1"/>
    <col min="17" max="17" width="14.7109375" style="4" customWidth="1"/>
    <col min="18" max="16384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6" s="4" customFormat="1" ht="12" customHeight="1">
      <c r="A3" s="15"/>
      <c r="B3" s="15"/>
      <c r="C3" s="23"/>
      <c r="D3" s="24"/>
      <c r="E3" s="25"/>
      <c r="F3" s="25"/>
      <c r="G3" s="18"/>
      <c r="H3" s="26"/>
      <c r="I3" s="26"/>
      <c r="J3" s="26"/>
      <c r="K3" s="21"/>
      <c r="L3" s="26"/>
      <c r="M3" s="26"/>
      <c r="N3" s="26"/>
      <c r="O3" s="21"/>
      <c r="P3" s="22"/>
    </row>
    <row r="4" spans="2:16" s="12" customFormat="1" ht="16.5" thickBot="1">
      <c r="B4" s="1" t="s">
        <v>419</v>
      </c>
      <c r="D4" s="27"/>
      <c r="E4" s="28"/>
      <c r="F4" s="28"/>
      <c r="G4" s="29"/>
      <c r="H4" s="30"/>
      <c r="I4" s="30"/>
      <c r="J4" s="30"/>
      <c r="K4" s="40"/>
      <c r="L4" s="30"/>
      <c r="M4" s="30"/>
      <c r="N4" s="30"/>
      <c r="O4" s="41"/>
      <c r="P4" s="8"/>
    </row>
    <row r="5" spans="4:16" s="4" customFormat="1" ht="18" customHeight="1" thickBot="1">
      <c r="D5" s="16"/>
      <c r="H5" s="153" t="s">
        <v>73</v>
      </c>
      <c r="I5" s="154"/>
      <c r="J5" s="154"/>
      <c r="K5" s="154"/>
      <c r="L5" s="154"/>
      <c r="M5" s="154"/>
      <c r="N5" s="155"/>
      <c r="O5" s="59"/>
      <c r="P5" s="60"/>
    </row>
    <row r="6" spans="1:17" s="52" customFormat="1" ht="18" customHeight="1" thickBot="1">
      <c r="A6" s="32" t="s">
        <v>1108</v>
      </c>
      <c r="B6" s="53" t="s">
        <v>3</v>
      </c>
      <c r="C6" s="54" t="s">
        <v>4</v>
      </c>
      <c r="D6" s="55" t="s">
        <v>5</v>
      </c>
      <c r="E6" s="56" t="s">
        <v>6</v>
      </c>
      <c r="F6" s="56" t="s">
        <v>7</v>
      </c>
      <c r="G6" s="56" t="s">
        <v>8</v>
      </c>
      <c r="H6" s="57">
        <v>1</v>
      </c>
      <c r="I6" s="45">
        <v>2</v>
      </c>
      <c r="J6" s="45">
        <v>3</v>
      </c>
      <c r="K6" s="45" t="s">
        <v>16</v>
      </c>
      <c r="L6" s="61">
        <v>4</v>
      </c>
      <c r="M6" s="45">
        <v>5</v>
      </c>
      <c r="N6" s="62">
        <v>6</v>
      </c>
      <c r="O6" s="64" t="s">
        <v>14</v>
      </c>
      <c r="P6" s="65" t="s">
        <v>11</v>
      </c>
      <c r="Q6" s="63" t="s">
        <v>12</v>
      </c>
    </row>
    <row r="7" spans="1:17" ht="18" customHeight="1">
      <c r="A7" s="58">
        <v>1</v>
      </c>
      <c r="B7" s="121" t="s">
        <v>732</v>
      </c>
      <c r="C7" s="122" t="s">
        <v>733</v>
      </c>
      <c r="D7" s="123" t="s">
        <v>734</v>
      </c>
      <c r="E7" s="124" t="s">
        <v>710</v>
      </c>
      <c r="F7" s="124" t="s">
        <v>709</v>
      </c>
      <c r="G7" s="10"/>
      <c r="H7" s="49">
        <v>40.81</v>
      </c>
      <c r="I7" s="49" t="s">
        <v>1115</v>
      </c>
      <c r="J7" s="49">
        <v>42.92</v>
      </c>
      <c r="K7" s="49"/>
      <c r="L7" s="49">
        <v>35.01</v>
      </c>
      <c r="M7" s="49">
        <v>38.12</v>
      </c>
      <c r="N7" s="49" t="s">
        <v>1115</v>
      </c>
      <c r="O7" s="145">
        <f aca="true" t="shared" si="0" ref="O7:O15">MAX(H7:N7)</f>
        <v>42.92</v>
      </c>
      <c r="P7" s="146" t="str">
        <f aca="true" t="shared" si="1" ref="P7:P15">IF(ISBLANK(O7),"",IF(O7&gt;=53,"III A",IF(O7&gt;=46,"I JA",IF(O7&gt;=40,"II JA",IF(O7&gt;=35,"III JA")))))</f>
        <v>II JA</v>
      </c>
      <c r="Q7" s="125" t="s">
        <v>768</v>
      </c>
    </row>
    <row r="8" spans="1:18" ht="18" customHeight="1">
      <c r="A8" s="58">
        <v>2</v>
      </c>
      <c r="B8" s="121" t="s">
        <v>384</v>
      </c>
      <c r="C8" s="122" t="s">
        <v>1120</v>
      </c>
      <c r="D8" s="123" t="s">
        <v>431</v>
      </c>
      <c r="E8" s="124" t="s">
        <v>434</v>
      </c>
      <c r="F8" s="124" t="s">
        <v>349</v>
      </c>
      <c r="G8" s="10"/>
      <c r="H8" s="49">
        <v>26.56</v>
      </c>
      <c r="I8" s="49">
        <v>27.41</v>
      </c>
      <c r="J8" s="49">
        <v>27.8</v>
      </c>
      <c r="K8" s="49"/>
      <c r="L8" s="49">
        <v>26</v>
      </c>
      <c r="M8" s="49">
        <v>28.92</v>
      </c>
      <c r="N8" s="49">
        <v>29.04</v>
      </c>
      <c r="O8" s="145">
        <f t="shared" si="0"/>
        <v>29.04</v>
      </c>
      <c r="P8" s="120" t="b">
        <f t="shared" si="1"/>
        <v>0</v>
      </c>
      <c r="Q8" s="125" t="s">
        <v>437</v>
      </c>
      <c r="R8" s="19"/>
    </row>
    <row r="9" spans="1:18" ht="18" customHeight="1">
      <c r="A9" s="58">
        <v>3</v>
      </c>
      <c r="B9" s="121" t="s">
        <v>115</v>
      </c>
      <c r="C9" s="122" t="s">
        <v>1084</v>
      </c>
      <c r="D9" s="123">
        <v>39104</v>
      </c>
      <c r="E9" s="124" t="s">
        <v>76</v>
      </c>
      <c r="F9" s="124" t="s">
        <v>689</v>
      </c>
      <c r="G9" s="10"/>
      <c r="H9" s="49">
        <v>27.4</v>
      </c>
      <c r="I9" s="49">
        <v>23.31</v>
      </c>
      <c r="J9" s="49">
        <v>24.98</v>
      </c>
      <c r="K9" s="49"/>
      <c r="L9" s="49">
        <v>24.32</v>
      </c>
      <c r="M9" s="49" t="s">
        <v>1115</v>
      </c>
      <c r="N9" s="49">
        <v>26.64</v>
      </c>
      <c r="O9" s="145">
        <f t="shared" si="0"/>
        <v>27.4</v>
      </c>
      <c r="P9" s="120" t="b">
        <f t="shared" si="1"/>
        <v>0</v>
      </c>
      <c r="Q9" s="125" t="s">
        <v>1083</v>
      </c>
      <c r="R9" s="19"/>
    </row>
    <row r="10" spans="1:17" ht="18" customHeight="1">
      <c r="A10" s="58">
        <v>4</v>
      </c>
      <c r="B10" s="121" t="s">
        <v>138</v>
      </c>
      <c r="C10" s="122" t="s">
        <v>729</v>
      </c>
      <c r="D10" s="123" t="s">
        <v>714</v>
      </c>
      <c r="E10" s="124" t="s">
        <v>710</v>
      </c>
      <c r="F10" s="124" t="s">
        <v>709</v>
      </c>
      <c r="G10" s="10"/>
      <c r="H10" s="49" t="s">
        <v>1115</v>
      </c>
      <c r="I10" s="49">
        <v>26.82</v>
      </c>
      <c r="J10" s="49" t="s">
        <v>1115</v>
      </c>
      <c r="K10" s="49"/>
      <c r="L10" s="49" t="s">
        <v>1115</v>
      </c>
      <c r="M10" s="49" t="s">
        <v>1115</v>
      </c>
      <c r="N10" s="49" t="s">
        <v>1115</v>
      </c>
      <c r="O10" s="145">
        <f t="shared" si="0"/>
        <v>26.82</v>
      </c>
      <c r="P10" s="120" t="b">
        <f t="shared" si="1"/>
        <v>0</v>
      </c>
      <c r="Q10" s="125" t="s">
        <v>768</v>
      </c>
    </row>
    <row r="11" spans="1:17" ht="18" customHeight="1">
      <c r="A11" s="58">
        <v>5</v>
      </c>
      <c r="B11" s="121" t="s">
        <v>66</v>
      </c>
      <c r="C11" s="122" t="s">
        <v>779</v>
      </c>
      <c r="D11" s="123" t="s">
        <v>780</v>
      </c>
      <c r="E11" s="124" t="s">
        <v>400</v>
      </c>
      <c r="F11" s="124" t="s">
        <v>401</v>
      </c>
      <c r="G11" s="10"/>
      <c r="H11" s="49">
        <v>23.64</v>
      </c>
      <c r="I11" s="49">
        <v>24.84</v>
      </c>
      <c r="J11" s="49">
        <v>24.4</v>
      </c>
      <c r="K11" s="49"/>
      <c r="L11" s="49" t="s">
        <v>1115</v>
      </c>
      <c r="M11" s="49">
        <v>20.71</v>
      </c>
      <c r="N11" s="49">
        <v>22.9</v>
      </c>
      <c r="O11" s="145">
        <f t="shared" si="0"/>
        <v>24.84</v>
      </c>
      <c r="P11" s="120" t="b">
        <f t="shared" si="1"/>
        <v>0</v>
      </c>
      <c r="Q11" s="125" t="s">
        <v>402</v>
      </c>
    </row>
    <row r="12" spans="1:17" ht="18" customHeight="1">
      <c r="A12" s="58">
        <v>6</v>
      </c>
      <c r="B12" s="121" t="s">
        <v>118</v>
      </c>
      <c r="C12" s="122" t="s">
        <v>783</v>
      </c>
      <c r="D12" s="123" t="s">
        <v>784</v>
      </c>
      <c r="E12" s="124" t="s">
        <v>400</v>
      </c>
      <c r="F12" s="124" t="s">
        <v>401</v>
      </c>
      <c r="G12" s="10"/>
      <c r="H12" s="49">
        <v>18.63</v>
      </c>
      <c r="I12" s="49">
        <v>19.84</v>
      </c>
      <c r="J12" s="49">
        <v>20.48</v>
      </c>
      <c r="K12" s="49"/>
      <c r="L12" s="49">
        <v>18.92</v>
      </c>
      <c r="M12" s="49">
        <v>24.6</v>
      </c>
      <c r="N12" s="49">
        <v>23.2</v>
      </c>
      <c r="O12" s="145">
        <f t="shared" si="0"/>
        <v>24.6</v>
      </c>
      <c r="P12" s="120" t="b">
        <f t="shared" si="1"/>
        <v>0</v>
      </c>
      <c r="Q12" s="125" t="s">
        <v>402</v>
      </c>
    </row>
    <row r="13" spans="1:23" s="110" customFormat="1" ht="18" customHeight="1">
      <c r="A13" s="58">
        <v>7</v>
      </c>
      <c r="B13" s="121" t="s">
        <v>785</v>
      </c>
      <c r="C13" s="122" t="s">
        <v>786</v>
      </c>
      <c r="D13" s="123" t="s">
        <v>787</v>
      </c>
      <c r="E13" s="124" t="s">
        <v>400</v>
      </c>
      <c r="F13" s="124" t="s">
        <v>401</v>
      </c>
      <c r="G13" s="10"/>
      <c r="H13" s="49">
        <v>12.46</v>
      </c>
      <c r="I13" s="49">
        <v>13.53</v>
      </c>
      <c r="J13" s="49" t="s">
        <v>1115</v>
      </c>
      <c r="K13" s="49"/>
      <c r="L13" s="49" t="s">
        <v>1115</v>
      </c>
      <c r="M13" s="49">
        <v>21.7</v>
      </c>
      <c r="N13" s="49">
        <v>24.44</v>
      </c>
      <c r="O13" s="145">
        <f t="shared" si="0"/>
        <v>24.44</v>
      </c>
      <c r="P13" s="120" t="b">
        <f t="shared" si="1"/>
        <v>0</v>
      </c>
      <c r="Q13" s="125" t="s">
        <v>402</v>
      </c>
      <c r="R13" s="15"/>
      <c r="S13" s="15"/>
      <c r="T13" s="15"/>
      <c r="U13" s="15"/>
      <c r="V13" s="15"/>
      <c r="W13" s="15"/>
    </row>
    <row r="14" spans="1:17" ht="18" customHeight="1">
      <c r="A14" s="58">
        <v>8</v>
      </c>
      <c r="B14" s="121" t="s">
        <v>139</v>
      </c>
      <c r="C14" s="122" t="s">
        <v>181</v>
      </c>
      <c r="D14" s="123" t="s">
        <v>430</v>
      </c>
      <c r="E14" s="124" t="s">
        <v>434</v>
      </c>
      <c r="F14" s="124" t="s">
        <v>349</v>
      </c>
      <c r="G14" s="10"/>
      <c r="H14" s="49">
        <v>23.6</v>
      </c>
      <c r="I14" s="49" t="s">
        <v>1115</v>
      </c>
      <c r="J14" s="49">
        <v>20.4</v>
      </c>
      <c r="K14" s="49"/>
      <c r="L14" s="49" t="s">
        <v>1110</v>
      </c>
      <c r="M14" s="49">
        <v>23.98</v>
      </c>
      <c r="N14" s="49">
        <v>21.6</v>
      </c>
      <c r="O14" s="145">
        <f t="shared" si="0"/>
        <v>23.98</v>
      </c>
      <c r="P14" s="120" t="b">
        <f t="shared" si="1"/>
        <v>0</v>
      </c>
      <c r="Q14" s="125" t="s">
        <v>437</v>
      </c>
    </row>
    <row r="15" spans="1:17" ht="18" customHeight="1">
      <c r="A15" s="58">
        <v>9</v>
      </c>
      <c r="B15" s="121" t="s">
        <v>56</v>
      </c>
      <c r="C15" s="122" t="s">
        <v>432</v>
      </c>
      <c r="D15" s="123" t="s">
        <v>433</v>
      </c>
      <c r="E15" s="124" t="s">
        <v>434</v>
      </c>
      <c r="F15" s="124" t="s">
        <v>349</v>
      </c>
      <c r="G15" s="10"/>
      <c r="H15" s="49">
        <v>22.44</v>
      </c>
      <c r="I15" s="49" t="s">
        <v>1115</v>
      </c>
      <c r="J15" s="49">
        <v>23.9</v>
      </c>
      <c r="K15" s="49"/>
      <c r="L15" s="49" t="s">
        <v>1115</v>
      </c>
      <c r="M15" s="49">
        <v>21.77</v>
      </c>
      <c r="N15" s="49" t="s">
        <v>1115</v>
      </c>
      <c r="O15" s="145">
        <f t="shared" si="0"/>
        <v>23.9</v>
      </c>
      <c r="P15" s="120" t="b">
        <f t="shared" si="1"/>
        <v>0</v>
      </c>
      <c r="Q15" s="125" t="s">
        <v>437</v>
      </c>
    </row>
  </sheetData>
  <sheetProtection/>
  <mergeCells count="1">
    <mergeCell ref="H5:N5"/>
  </mergeCells>
  <printOptions horizontalCentered="1"/>
  <pageMargins left="0.15748031496062992" right="0.15748031496062992" top="0.3937007874015748" bottom="0.15748031496062992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4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15" customWidth="1"/>
    <col min="2" max="2" width="11.140625" style="15" customWidth="1"/>
    <col min="3" max="3" width="15.421875" style="15" bestFit="1" customWidth="1"/>
    <col min="4" max="4" width="10.7109375" style="16" customWidth="1"/>
    <col min="5" max="5" width="13.57421875" style="17" bestFit="1" customWidth="1"/>
    <col min="6" max="6" width="12.8515625" style="17" bestFit="1" customWidth="1"/>
    <col min="7" max="7" width="11.28125" style="17" bestFit="1" customWidth="1"/>
    <col min="8" max="8" width="8.140625" style="22" customWidth="1"/>
    <col min="9" max="9" width="7.57421875" style="22" hidden="1" customWidth="1"/>
    <col min="10" max="10" width="6.421875" style="22" hidden="1" customWidth="1"/>
    <col min="11" max="11" width="22.7109375" style="4" bestFit="1" customWidth="1"/>
    <col min="12" max="16384" width="9.140625" style="2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ht="12.75">
      <c r="B3" s="23"/>
    </row>
    <row r="4" spans="1:11" s="87" customFormat="1" ht="15.75">
      <c r="A4" s="12"/>
      <c r="B4" s="1" t="s">
        <v>13</v>
      </c>
      <c r="C4" s="1"/>
      <c r="D4" s="5"/>
      <c r="E4" s="5"/>
      <c r="F4" s="5"/>
      <c r="G4" s="28"/>
      <c r="H4" s="8"/>
      <c r="I4" s="8"/>
      <c r="J4" s="8"/>
      <c r="K4" s="12"/>
    </row>
    <row r="5" spans="1:11" s="87" customFormat="1" ht="16.5" thickBot="1">
      <c r="A5" s="12"/>
      <c r="B5" s="23">
        <v>1</v>
      </c>
      <c r="C5" s="1" t="s">
        <v>1087</v>
      </c>
      <c r="D5" s="5"/>
      <c r="E5" s="5"/>
      <c r="F5" s="5"/>
      <c r="G5" s="28"/>
      <c r="H5" s="8"/>
      <c r="I5" s="8"/>
      <c r="J5" s="8"/>
      <c r="K5" s="12"/>
    </row>
    <row r="6" spans="1:11" s="88" customFormat="1" ht="18" customHeight="1" thickBot="1">
      <c r="A6" s="79" t="s">
        <v>186</v>
      </c>
      <c r="B6" s="53" t="s">
        <v>3</v>
      </c>
      <c r="C6" s="54" t="s">
        <v>4</v>
      </c>
      <c r="D6" s="55" t="s">
        <v>5</v>
      </c>
      <c r="E6" s="56" t="s">
        <v>6</v>
      </c>
      <c r="F6" s="56" t="s">
        <v>7</v>
      </c>
      <c r="G6" s="56" t="s">
        <v>8</v>
      </c>
      <c r="H6" s="55" t="s">
        <v>9</v>
      </c>
      <c r="I6" s="55" t="s">
        <v>10</v>
      </c>
      <c r="J6" s="65" t="s">
        <v>11</v>
      </c>
      <c r="K6" s="63" t="s">
        <v>12</v>
      </c>
    </row>
    <row r="7" spans="1:11" ht="18" customHeight="1">
      <c r="A7" s="58">
        <v>1</v>
      </c>
      <c r="B7" s="121" t="s">
        <v>138</v>
      </c>
      <c r="C7" s="122" t="s">
        <v>454</v>
      </c>
      <c r="D7" s="123" t="s">
        <v>455</v>
      </c>
      <c r="E7" s="124" t="s">
        <v>21</v>
      </c>
      <c r="F7" s="124" t="s">
        <v>22</v>
      </c>
      <c r="G7" s="124"/>
      <c r="H7" s="111" t="s">
        <v>1107</v>
      </c>
      <c r="I7" s="111"/>
      <c r="J7" s="9" t="b">
        <f aca="true" t="shared" si="0" ref="J7:J14">IF(ISBLANK(H7),"",IF(H7&lt;=7.7,"II A",IF(H7&lt;=8.24,"III A",IF(H7&lt;=8.84,"I JA",IF(H7&lt;=9.24,"II JA",IF(H7&lt;=9.54,"III JA"))))))</f>
        <v>0</v>
      </c>
      <c r="K7" s="125" t="s">
        <v>58</v>
      </c>
    </row>
    <row r="8" spans="1:11" ht="18" customHeight="1">
      <c r="A8" s="58">
        <v>2</v>
      </c>
      <c r="B8" s="121" t="s">
        <v>630</v>
      </c>
      <c r="C8" s="122" t="s">
        <v>631</v>
      </c>
      <c r="D8" s="123">
        <v>39110</v>
      </c>
      <c r="E8" s="124" t="s">
        <v>602</v>
      </c>
      <c r="F8" s="124" t="s">
        <v>603</v>
      </c>
      <c r="G8" s="124"/>
      <c r="H8" s="80">
        <v>8.84</v>
      </c>
      <c r="I8" s="111"/>
      <c r="J8" s="9" t="str">
        <f t="shared" si="0"/>
        <v>I JA</v>
      </c>
      <c r="K8" s="125" t="s">
        <v>627</v>
      </c>
    </row>
    <row r="9" spans="1:11" ht="18" customHeight="1">
      <c r="A9" s="58">
        <v>3</v>
      </c>
      <c r="B9" s="121" t="s">
        <v>468</v>
      </c>
      <c r="C9" s="122" t="s">
        <v>515</v>
      </c>
      <c r="D9" s="123">
        <v>39118</v>
      </c>
      <c r="E9" s="124" t="s">
        <v>579</v>
      </c>
      <c r="F9" s="124" t="s">
        <v>508</v>
      </c>
      <c r="G9" s="124"/>
      <c r="H9" s="111">
        <v>8.68</v>
      </c>
      <c r="I9" s="111"/>
      <c r="J9" s="9" t="str">
        <f t="shared" si="0"/>
        <v>I JA</v>
      </c>
      <c r="K9" s="125" t="s">
        <v>516</v>
      </c>
    </row>
    <row r="10" spans="1:11" ht="17.25" customHeight="1">
      <c r="A10" s="58">
        <v>4</v>
      </c>
      <c r="B10" s="121" t="s">
        <v>47</v>
      </c>
      <c r="C10" s="122" t="s">
        <v>777</v>
      </c>
      <c r="D10" s="123" t="s">
        <v>370</v>
      </c>
      <c r="E10" s="124" t="s">
        <v>309</v>
      </c>
      <c r="F10" s="124" t="s">
        <v>33</v>
      </c>
      <c r="G10" s="124" t="s">
        <v>778</v>
      </c>
      <c r="H10" s="80">
        <v>8.62</v>
      </c>
      <c r="I10" s="80"/>
      <c r="J10" s="9" t="str">
        <f t="shared" si="0"/>
        <v>I JA</v>
      </c>
      <c r="K10" s="125" t="s">
        <v>87</v>
      </c>
    </row>
    <row r="11" spans="1:11" ht="17.25" customHeight="1">
      <c r="A11" s="58">
        <v>5</v>
      </c>
      <c r="B11" s="121" t="s">
        <v>139</v>
      </c>
      <c r="C11" s="122" t="s">
        <v>325</v>
      </c>
      <c r="D11" s="123" t="s">
        <v>326</v>
      </c>
      <c r="E11" s="124" t="s">
        <v>183</v>
      </c>
      <c r="F11" s="124" t="s">
        <v>106</v>
      </c>
      <c r="G11" s="124"/>
      <c r="H11" s="80">
        <v>9.19</v>
      </c>
      <c r="I11" s="80"/>
      <c r="J11" s="9" t="str">
        <f t="shared" si="0"/>
        <v>II JA</v>
      </c>
      <c r="K11" s="125" t="s">
        <v>107</v>
      </c>
    </row>
    <row r="12" spans="1:11" ht="17.25" customHeight="1">
      <c r="A12" s="58">
        <v>6</v>
      </c>
      <c r="B12" s="121" t="s">
        <v>761</v>
      </c>
      <c r="C12" s="122" t="s">
        <v>762</v>
      </c>
      <c r="D12" s="123" t="s">
        <v>763</v>
      </c>
      <c r="E12" s="124" t="s">
        <v>710</v>
      </c>
      <c r="F12" s="124" t="s">
        <v>709</v>
      </c>
      <c r="G12" s="124"/>
      <c r="H12" s="80">
        <v>8.45</v>
      </c>
      <c r="I12" s="80"/>
      <c r="J12" s="9" t="str">
        <f t="shared" si="0"/>
        <v>I JA</v>
      </c>
      <c r="K12" s="125" t="s">
        <v>771</v>
      </c>
    </row>
    <row r="13" spans="1:11" ht="17.25" customHeight="1">
      <c r="A13" s="58">
        <v>7</v>
      </c>
      <c r="B13" s="121" t="s">
        <v>639</v>
      </c>
      <c r="C13" s="122" t="s">
        <v>640</v>
      </c>
      <c r="D13" s="123">
        <v>39209</v>
      </c>
      <c r="E13" s="124" t="s">
        <v>602</v>
      </c>
      <c r="F13" s="124" t="s">
        <v>603</v>
      </c>
      <c r="G13" s="124"/>
      <c r="H13" s="80">
        <v>8.78</v>
      </c>
      <c r="I13" s="80"/>
      <c r="J13" s="9" t="str">
        <f t="shared" si="0"/>
        <v>I JA</v>
      </c>
      <c r="K13" s="125" t="s">
        <v>635</v>
      </c>
    </row>
    <row r="14" spans="1:11" ht="17.25" customHeight="1">
      <c r="A14" s="58">
        <v>8</v>
      </c>
      <c r="B14" s="121" t="s">
        <v>512</v>
      </c>
      <c r="C14" s="122" t="s">
        <v>513</v>
      </c>
      <c r="D14" s="123">
        <v>39428</v>
      </c>
      <c r="E14" s="124" t="s">
        <v>579</v>
      </c>
      <c r="F14" s="124" t="s">
        <v>508</v>
      </c>
      <c r="G14" s="124"/>
      <c r="H14" s="111">
        <v>8.16</v>
      </c>
      <c r="I14" s="111"/>
      <c r="J14" s="9" t="str">
        <f t="shared" si="0"/>
        <v>III A</v>
      </c>
      <c r="K14" s="125" t="s">
        <v>514</v>
      </c>
    </row>
    <row r="15" spans="1:11" s="87" customFormat="1" ht="16.5" thickBot="1">
      <c r="A15" s="12"/>
      <c r="B15" s="23">
        <v>2</v>
      </c>
      <c r="C15" s="1" t="s">
        <v>1087</v>
      </c>
      <c r="D15" s="5"/>
      <c r="E15" s="5"/>
      <c r="F15" s="5"/>
      <c r="G15" s="28"/>
      <c r="H15" s="8"/>
      <c r="I15" s="8"/>
      <c r="J15" s="8"/>
      <c r="K15" s="12"/>
    </row>
    <row r="16" spans="1:11" s="88" customFormat="1" ht="18" customHeight="1" thickBot="1">
      <c r="A16" s="79" t="s">
        <v>186</v>
      </c>
      <c r="B16" s="53" t="s">
        <v>3</v>
      </c>
      <c r="C16" s="54" t="s">
        <v>4</v>
      </c>
      <c r="D16" s="55" t="s">
        <v>5</v>
      </c>
      <c r="E16" s="56" t="s">
        <v>6</v>
      </c>
      <c r="F16" s="56" t="s">
        <v>7</v>
      </c>
      <c r="G16" s="56" t="s">
        <v>8</v>
      </c>
      <c r="H16" s="55" t="s">
        <v>9</v>
      </c>
      <c r="I16" s="55" t="s">
        <v>10</v>
      </c>
      <c r="J16" s="65" t="s">
        <v>11</v>
      </c>
      <c r="K16" s="63" t="s">
        <v>12</v>
      </c>
    </row>
    <row r="17" spans="1:11" s="15" customFormat="1" ht="18" customHeight="1">
      <c r="A17" s="58">
        <v>1</v>
      </c>
      <c r="B17" s="121"/>
      <c r="C17" s="122"/>
      <c r="D17" s="123"/>
      <c r="E17" s="124"/>
      <c r="F17" s="124"/>
      <c r="G17" s="124"/>
      <c r="H17" s="80"/>
      <c r="I17" s="80"/>
      <c r="J17" s="9">
        <f aca="true" t="shared" si="1" ref="J17:J24">IF(ISBLANK(H17),"",IF(H17&lt;=7.7,"II A",IF(H17&lt;=8.24,"III A",IF(H17&lt;=8.84,"I JA",IF(H17&lt;=9.24,"II JA",IF(H17&lt;=9.54,"III JA"))))))</f>
      </c>
      <c r="K17" s="125"/>
    </row>
    <row r="18" spans="1:11" s="15" customFormat="1" ht="18" customHeight="1">
      <c r="A18" s="58">
        <v>2</v>
      </c>
      <c r="B18" s="121" t="s">
        <v>749</v>
      </c>
      <c r="C18" s="122" t="s">
        <v>750</v>
      </c>
      <c r="D18" s="123" t="s">
        <v>751</v>
      </c>
      <c r="E18" s="124" t="s">
        <v>710</v>
      </c>
      <c r="F18" s="124" t="s">
        <v>709</v>
      </c>
      <c r="G18" s="124"/>
      <c r="H18" s="80">
        <v>9.6</v>
      </c>
      <c r="I18" s="80"/>
      <c r="J18" s="9" t="b">
        <f t="shared" si="1"/>
        <v>0</v>
      </c>
      <c r="K18" s="125" t="s">
        <v>770</v>
      </c>
    </row>
    <row r="19" spans="1:11" ht="17.25" customHeight="1">
      <c r="A19" s="58">
        <v>3</v>
      </c>
      <c r="B19" s="121" t="s">
        <v>552</v>
      </c>
      <c r="C19" s="122" t="s">
        <v>956</v>
      </c>
      <c r="D19" s="123">
        <v>39556</v>
      </c>
      <c r="E19" s="124" t="s">
        <v>359</v>
      </c>
      <c r="F19" s="124" t="s">
        <v>349</v>
      </c>
      <c r="G19" s="124" t="s">
        <v>350</v>
      </c>
      <c r="H19" s="80">
        <v>10.03</v>
      </c>
      <c r="I19" s="80"/>
      <c r="J19" s="9" t="b">
        <f t="shared" si="1"/>
        <v>0</v>
      </c>
      <c r="K19" s="125" t="s">
        <v>61</v>
      </c>
    </row>
    <row r="20" spans="1:11" ht="18" customHeight="1">
      <c r="A20" s="58">
        <v>4</v>
      </c>
      <c r="B20" s="121" t="s">
        <v>552</v>
      </c>
      <c r="C20" s="122" t="s">
        <v>851</v>
      </c>
      <c r="D20" s="123" t="s">
        <v>852</v>
      </c>
      <c r="E20" s="124" t="s">
        <v>801</v>
      </c>
      <c r="F20" s="124" t="s">
        <v>802</v>
      </c>
      <c r="G20" s="124" t="s">
        <v>841</v>
      </c>
      <c r="H20" s="80">
        <v>9.43</v>
      </c>
      <c r="I20" s="80"/>
      <c r="J20" s="9" t="str">
        <f t="shared" si="1"/>
        <v>III JA</v>
      </c>
      <c r="K20" s="125" t="s">
        <v>842</v>
      </c>
    </row>
    <row r="21" spans="1:11" ht="17.25" customHeight="1">
      <c r="A21" s="58">
        <v>5</v>
      </c>
      <c r="B21" s="121" t="s">
        <v>327</v>
      </c>
      <c r="C21" s="122" t="s">
        <v>328</v>
      </c>
      <c r="D21" s="123" t="s">
        <v>329</v>
      </c>
      <c r="E21" s="124" t="s">
        <v>336</v>
      </c>
      <c r="F21" s="124" t="s">
        <v>35</v>
      </c>
      <c r="G21" s="124"/>
      <c r="H21" s="80">
        <v>9.1</v>
      </c>
      <c r="I21" s="80"/>
      <c r="J21" s="9" t="str">
        <f t="shared" si="1"/>
        <v>II JA</v>
      </c>
      <c r="K21" s="125" t="s">
        <v>157</v>
      </c>
    </row>
    <row r="22" spans="1:11" ht="18" customHeight="1">
      <c r="A22" s="58">
        <v>6</v>
      </c>
      <c r="B22" s="121" t="s">
        <v>176</v>
      </c>
      <c r="C22" s="122" t="s">
        <v>1086</v>
      </c>
      <c r="D22" s="123" t="s">
        <v>900</v>
      </c>
      <c r="E22" s="124" t="s">
        <v>801</v>
      </c>
      <c r="F22" s="124" t="s">
        <v>802</v>
      </c>
      <c r="G22" s="124"/>
      <c r="H22" s="80" t="s">
        <v>1107</v>
      </c>
      <c r="I22" s="80"/>
      <c r="J22" s="9" t="b">
        <f t="shared" si="1"/>
        <v>0</v>
      </c>
      <c r="K22" s="125" t="s">
        <v>892</v>
      </c>
    </row>
    <row r="23" spans="1:11" ht="17.25" customHeight="1">
      <c r="A23" s="58">
        <v>7</v>
      </c>
      <c r="B23" s="121" t="s">
        <v>1035</v>
      </c>
      <c r="C23" s="122" t="s">
        <v>1036</v>
      </c>
      <c r="D23" s="123" t="s">
        <v>1037</v>
      </c>
      <c r="E23" s="124" t="s">
        <v>992</v>
      </c>
      <c r="F23" s="124" t="s">
        <v>993</v>
      </c>
      <c r="G23" s="124"/>
      <c r="H23" s="80">
        <v>9.07</v>
      </c>
      <c r="I23" s="80"/>
      <c r="J23" s="9" t="str">
        <f t="shared" si="1"/>
        <v>II JA</v>
      </c>
      <c r="K23" s="125" t="s">
        <v>1081</v>
      </c>
    </row>
    <row r="24" spans="1:11" ht="17.25" customHeight="1">
      <c r="A24" s="58">
        <v>8</v>
      </c>
      <c r="B24" s="121" t="s">
        <v>150</v>
      </c>
      <c r="C24" s="122" t="s">
        <v>772</v>
      </c>
      <c r="D24" s="123" t="s">
        <v>725</v>
      </c>
      <c r="E24" s="124" t="s">
        <v>710</v>
      </c>
      <c r="F24" s="124" t="s">
        <v>709</v>
      </c>
      <c r="G24" s="124"/>
      <c r="H24" s="80">
        <v>9.29</v>
      </c>
      <c r="I24" s="80"/>
      <c r="J24" s="9" t="str">
        <f t="shared" si="1"/>
        <v>III JA</v>
      </c>
      <c r="K24" s="125" t="s">
        <v>721</v>
      </c>
    </row>
    <row r="25" spans="1:11" s="87" customFormat="1" ht="16.5" thickBot="1">
      <c r="A25" s="12"/>
      <c r="B25" s="23">
        <v>3</v>
      </c>
      <c r="C25" s="1" t="s">
        <v>1087</v>
      </c>
      <c r="D25" s="5"/>
      <c r="E25" s="5"/>
      <c r="F25" s="5"/>
      <c r="G25" s="28"/>
      <c r="H25" s="8"/>
      <c r="I25" s="8"/>
      <c r="J25" s="8"/>
      <c r="K25" s="12"/>
    </row>
    <row r="26" spans="1:11" s="88" customFormat="1" ht="18" customHeight="1" thickBot="1">
      <c r="A26" s="79" t="s">
        <v>186</v>
      </c>
      <c r="B26" s="53" t="s">
        <v>3</v>
      </c>
      <c r="C26" s="54" t="s">
        <v>4</v>
      </c>
      <c r="D26" s="55" t="s">
        <v>5</v>
      </c>
      <c r="E26" s="56" t="s">
        <v>6</v>
      </c>
      <c r="F26" s="56" t="s">
        <v>7</v>
      </c>
      <c r="G26" s="56" t="s">
        <v>8</v>
      </c>
      <c r="H26" s="55" t="s">
        <v>9</v>
      </c>
      <c r="I26" s="55" t="s">
        <v>10</v>
      </c>
      <c r="J26" s="65" t="s">
        <v>11</v>
      </c>
      <c r="K26" s="63" t="s">
        <v>12</v>
      </c>
    </row>
    <row r="27" spans="1:11" s="15" customFormat="1" ht="18" customHeight="1">
      <c r="A27" s="58">
        <v>1</v>
      </c>
      <c r="B27" s="121" t="s">
        <v>128</v>
      </c>
      <c r="C27" s="122" t="s">
        <v>450</v>
      </c>
      <c r="D27" s="123" t="s">
        <v>451</v>
      </c>
      <c r="E27" s="124" t="s">
        <v>383</v>
      </c>
      <c r="F27" s="124" t="s">
        <v>441</v>
      </c>
      <c r="G27" s="124"/>
      <c r="H27" s="80">
        <v>10.46</v>
      </c>
      <c r="I27" s="80"/>
      <c r="J27" s="9" t="b">
        <f aca="true" t="shared" si="2" ref="J27:J34">IF(ISBLANK(H27),"",IF(H27&lt;=7.7,"II A",IF(H27&lt;=8.24,"III A",IF(H27&lt;=8.84,"I JA",IF(H27&lt;=9.24,"II JA",IF(H27&lt;=9.54,"III JA"))))))</f>
        <v>0</v>
      </c>
      <c r="K27" s="125" t="s">
        <v>445</v>
      </c>
    </row>
    <row r="28" spans="1:11" ht="17.25" customHeight="1">
      <c r="A28" s="58">
        <v>2</v>
      </c>
      <c r="B28" s="121" t="s">
        <v>580</v>
      </c>
      <c r="C28" s="122" t="s">
        <v>581</v>
      </c>
      <c r="D28" s="123">
        <v>39880</v>
      </c>
      <c r="E28" s="124" t="s">
        <v>579</v>
      </c>
      <c r="F28" s="124"/>
      <c r="G28" s="124"/>
      <c r="H28" s="80">
        <v>9.01</v>
      </c>
      <c r="I28" s="80"/>
      <c r="J28" s="9" t="str">
        <f t="shared" si="2"/>
        <v>II JA</v>
      </c>
      <c r="K28" s="125" t="s">
        <v>558</v>
      </c>
    </row>
    <row r="29" spans="1:11" ht="17.25" customHeight="1">
      <c r="A29" s="58">
        <v>3</v>
      </c>
      <c r="B29" s="121" t="s">
        <v>101</v>
      </c>
      <c r="C29" s="122" t="s">
        <v>206</v>
      </c>
      <c r="D29" s="123" t="s">
        <v>453</v>
      </c>
      <c r="E29" s="124" t="s">
        <v>21</v>
      </c>
      <c r="F29" s="124" t="s">
        <v>22</v>
      </c>
      <c r="G29" s="124"/>
      <c r="H29" s="111">
        <v>9.77</v>
      </c>
      <c r="I29" s="111"/>
      <c r="J29" s="9" t="b">
        <f t="shared" si="2"/>
        <v>0</v>
      </c>
      <c r="K29" s="125" t="s">
        <v>58</v>
      </c>
    </row>
    <row r="30" spans="1:11" ht="17.25" customHeight="1">
      <c r="A30" s="58">
        <v>4</v>
      </c>
      <c r="B30" s="121" t="s">
        <v>278</v>
      </c>
      <c r="C30" s="122" t="s">
        <v>394</v>
      </c>
      <c r="D30" s="123" t="s">
        <v>395</v>
      </c>
      <c r="E30" s="124" t="s">
        <v>336</v>
      </c>
      <c r="F30" s="124" t="s">
        <v>35</v>
      </c>
      <c r="G30" s="124"/>
      <c r="H30" s="80">
        <v>10.28</v>
      </c>
      <c r="I30" s="80"/>
      <c r="J30" s="9" t="b">
        <f t="shared" si="2"/>
        <v>0</v>
      </c>
      <c r="K30" s="125" t="s">
        <v>157</v>
      </c>
    </row>
    <row r="31" spans="1:11" ht="17.25" customHeight="1">
      <c r="A31" s="58">
        <v>5</v>
      </c>
      <c r="B31" s="121" t="s">
        <v>981</v>
      </c>
      <c r="C31" s="122" t="s">
        <v>982</v>
      </c>
      <c r="D31" s="123" t="s">
        <v>969</v>
      </c>
      <c r="E31" s="124" t="s">
        <v>367</v>
      </c>
      <c r="F31" s="124" t="s">
        <v>42</v>
      </c>
      <c r="G31" s="124"/>
      <c r="H31" s="80">
        <v>11.13</v>
      </c>
      <c r="I31" s="80"/>
      <c r="J31" s="9" t="b">
        <f t="shared" si="2"/>
        <v>0</v>
      </c>
      <c r="K31" s="125" t="s">
        <v>989</v>
      </c>
    </row>
    <row r="32" spans="1:11" ht="17.25" customHeight="1">
      <c r="A32" s="58">
        <v>6</v>
      </c>
      <c r="B32" s="121" t="s">
        <v>577</v>
      </c>
      <c r="C32" s="122" t="s">
        <v>517</v>
      </c>
      <c r="D32" s="123">
        <v>40062</v>
      </c>
      <c r="E32" s="124" t="s">
        <v>579</v>
      </c>
      <c r="F32" s="124" t="s">
        <v>508</v>
      </c>
      <c r="G32" s="124"/>
      <c r="H32" s="80">
        <v>9.91</v>
      </c>
      <c r="I32" s="111"/>
      <c r="J32" s="9" t="b">
        <f t="shared" si="2"/>
        <v>0</v>
      </c>
      <c r="K32" s="125" t="s">
        <v>518</v>
      </c>
    </row>
    <row r="33" spans="1:11" ht="17.25" customHeight="1">
      <c r="A33" s="58">
        <v>7</v>
      </c>
      <c r="B33" s="121" t="s">
        <v>302</v>
      </c>
      <c r="C33" s="122" t="s">
        <v>446</v>
      </c>
      <c r="D33" s="123" t="s">
        <v>447</v>
      </c>
      <c r="E33" s="124" t="s">
        <v>383</v>
      </c>
      <c r="F33" s="124" t="s">
        <v>441</v>
      </c>
      <c r="G33" s="124"/>
      <c r="H33" s="111">
        <v>9.66</v>
      </c>
      <c r="I33" s="111"/>
      <c r="J33" s="9" t="b">
        <f t="shared" si="2"/>
        <v>0</v>
      </c>
      <c r="K33" s="125" t="s">
        <v>445</v>
      </c>
    </row>
    <row r="34" spans="1:11" ht="17.25" customHeight="1">
      <c r="A34" s="58">
        <v>8</v>
      </c>
      <c r="B34" s="121" t="s">
        <v>539</v>
      </c>
      <c r="C34" s="122" t="s">
        <v>652</v>
      </c>
      <c r="D34" s="123">
        <v>40154</v>
      </c>
      <c r="E34" s="124" t="s">
        <v>602</v>
      </c>
      <c r="F34" s="124" t="s">
        <v>603</v>
      </c>
      <c r="G34" s="124"/>
      <c r="H34" s="80" t="s">
        <v>1107</v>
      </c>
      <c r="I34" s="111"/>
      <c r="J34" s="9" t="b">
        <f t="shared" si="2"/>
        <v>0</v>
      </c>
      <c r="K34" s="125" t="s">
        <v>651</v>
      </c>
    </row>
    <row r="35" spans="1:11" ht="17.25" customHeight="1">
      <c r="A35" s="132"/>
      <c r="B35" s="133"/>
      <c r="C35" s="134"/>
      <c r="D35" s="135"/>
      <c r="E35" s="136"/>
      <c r="F35" s="136"/>
      <c r="G35" s="136"/>
      <c r="H35" s="137"/>
      <c r="I35" s="139"/>
      <c r="J35" s="132"/>
      <c r="K35" s="138"/>
    </row>
    <row r="36" spans="1:12" s="1" customFormat="1" ht="15.75">
      <c r="A36" s="1" t="s">
        <v>409</v>
      </c>
      <c r="C36" s="5"/>
      <c r="D36" s="6"/>
      <c r="E36" s="6"/>
      <c r="F36" s="6"/>
      <c r="G36" s="7"/>
      <c r="H36" s="8"/>
      <c r="L36" s="7"/>
    </row>
    <row r="37" spans="1:12" s="1" customFormat="1" ht="15.75">
      <c r="A37" s="1" t="s">
        <v>410</v>
      </c>
      <c r="C37" s="5"/>
      <c r="D37" s="6"/>
      <c r="E37" s="6"/>
      <c r="F37" s="7"/>
      <c r="G37" s="7"/>
      <c r="H37" s="8"/>
      <c r="I37" s="8"/>
      <c r="J37" s="8"/>
      <c r="K37" s="11"/>
      <c r="L37" s="7"/>
    </row>
    <row r="38" ht="12.75">
      <c r="B38" s="23"/>
    </row>
    <row r="39" spans="1:11" s="87" customFormat="1" ht="15.75">
      <c r="A39" s="12"/>
      <c r="B39" s="1" t="s">
        <v>13</v>
      </c>
      <c r="C39" s="1"/>
      <c r="D39" s="5"/>
      <c r="E39" s="5"/>
      <c r="F39" s="5"/>
      <c r="G39" s="28"/>
      <c r="H39" s="8"/>
      <c r="I39" s="8"/>
      <c r="J39" s="8"/>
      <c r="K39" s="12"/>
    </row>
    <row r="40" spans="1:11" s="87" customFormat="1" ht="16.5" thickBot="1">
      <c r="A40" s="12"/>
      <c r="B40" s="23">
        <v>4</v>
      </c>
      <c r="C40" s="1" t="s">
        <v>1087</v>
      </c>
      <c r="D40" s="5"/>
      <c r="E40" s="5"/>
      <c r="F40" s="5"/>
      <c r="G40" s="28"/>
      <c r="H40" s="8"/>
      <c r="I40" s="8"/>
      <c r="J40" s="8"/>
      <c r="K40" s="12"/>
    </row>
    <row r="41" spans="1:11" s="88" customFormat="1" ht="18" customHeight="1" thickBot="1">
      <c r="A41" s="79" t="s">
        <v>186</v>
      </c>
      <c r="B41" s="53" t="s">
        <v>3</v>
      </c>
      <c r="C41" s="54" t="s">
        <v>4</v>
      </c>
      <c r="D41" s="55" t="s">
        <v>5</v>
      </c>
      <c r="E41" s="56" t="s">
        <v>6</v>
      </c>
      <c r="F41" s="56" t="s">
        <v>7</v>
      </c>
      <c r="G41" s="56" t="s">
        <v>8</v>
      </c>
      <c r="H41" s="55" t="s">
        <v>9</v>
      </c>
      <c r="I41" s="55" t="s">
        <v>10</v>
      </c>
      <c r="J41" s="65" t="s">
        <v>11</v>
      </c>
      <c r="K41" s="63" t="s">
        <v>12</v>
      </c>
    </row>
    <row r="42" spans="1:11" s="15" customFormat="1" ht="18" customHeight="1">
      <c r="A42" s="58">
        <v>1</v>
      </c>
      <c r="B42" s="121"/>
      <c r="C42" s="122"/>
      <c r="D42" s="123"/>
      <c r="E42" s="124"/>
      <c r="F42" s="124"/>
      <c r="G42" s="124"/>
      <c r="H42" s="80"/>
      <c r="I42" s="80"/>
      <c r="J42" s="9">
        <f aca="true" t="shared" si="3" ref="J42:J49">IF(ISBLANK(H42),"",IF(H42&lt;=7.7,"II A",IF(H42&lt;=8.24,"III A",IF(H42&lt;=8.84,"I JA",IF(H42&lt;=9.24,"II JA",IF(H42&lt;=9.54,"III JA"))))))</f>
      </c>
      <c r="K42" s="125"/>
    </row>
    <row r="43" spans="1:11" ht="17.25" customHeight="1">
      <c r="A43" s="58">
        <v>2</v>
      </c>
      <c r="B43" s="121" t="s">
        <v>489</v>
      </c>
      <c r="C43" s="122" t="s">
        <v>853</v>
      </c>
      <c r="D43" s="123" t="s">
        <v>854</v>
      </c>
      <c r="E43" s="124" t="s">
        <v>801</v>
      </c>
      <c r="F43" s="124" t="s">
        <v>802</v>
      </c>
      <c r="G43" s="124" t="s">
        <v>841</v>
      </c>
      <c r="H43" s="80">
        <v>9.87</v>
      </c>
      <c r="I43" s="80"/>
      <c r="J43" s="9" t="b">
        <f t="shared" si="3"/>
        <v>0</v>
      </c>
      <c r="K43" s="125" t="s">
        <v>842</v>
      </c>
    </row>
    <row r="44" spans="1:11" ht="17.25" customHeight="1">
      <c r="A44" s="58">
        <v>3</v>
      </c>
      <c r="B44" s="121" t="s">
        <v>159</v>
      </c>
      <c r="C44" s="122" t="s">
        <v>703</v>
      </c>
      <c r="D44" s="123">
        <v>40415</v>
      </c>
      <c r="E44" s="124" t="s">
        <v>96</v>
      </c>
      <c r="F44" s="124" t="s">
        <v>97</v>
      </c>
      <c r="G44" s="124"/>
      <c r="H44" s="80">
        <v>11.13</v>
      </c>
      <c r="I44" s="80"/>
      <c r="J44" s="9" t="b">
        <f t="shared" si="3"/>
        <v>0</v>
      </c>
      <c r="K44" s="125" t="s">
        <v>704</v>
      </c>
    </row>
    <row r="45" spans="1:11" ht="17.25" customHeight="1">
      <c r="A45" s="58">
        <v>4</v>
      </c>
      <c r="B45" s="121" t="s">
        <v>960</v>
      </c>
      <c r="C45" s="122" t="s">
        <v>961</v>
      </c>
      <c r="D45" s="123" t="s">
        <v>962</v>
      </c>
      <c r="E45" s="124" t="s">
        <v>359</v>
      </c>
      <c r="F45" s="124" t="s">
        <v>349</v>
      </c>
      <c r="G45" s="124" t="s">
        <v>350</v>
      </c>
      <c r="H45" s="80">
        <v>10.04</v>
      </c>
      <c r="I45" s="80"/>
      <c r="J45" s="9" t="b">
        <f t="shared" si="3"/>
        <v>0</v>
      </c>
      <c r="K45" s="125" t="s">
        <v>61</v>
      </c>
    </row>
    <row r="46" spans="1:11" ht="17.25" customHeight="1">
      <c r="A46" s="58">
        <v>5</v>
      </c>
      <c r="B46" s="121" t="s">
        <v>683</v>
      </c>
      <c r="C46" s="122" t="s">
        <v>682</v>
      </c>
      <c r="D46" s="123" t="s">
        <v>681</v>
      </c>
      <c r="E46" s="124" t="s">
        <v>84</v>
      </c>
      <c r="F46" s="124" t="s">
        <v>687</v>
      </c>
      <c r="G46" s="124"/>
      <c r="H46" s="80">
        <v>10.6</v>
      </c>
      <c r="I46" s="111"/>
      <c r="J46" s="9" t="b">
        <f t="shared" si="3"/>
        <v>0</v>
      </c>
      <c r="K46" s="125" t="s">
        <v>85</v>
      </c>
    </row>
    <row r="47" spans="1:11" ht="17.25" customHeight="1">
      <c r="A47" s="58">
        <v>6</v>
      </c>
      <c r="B47" s="121" t="s">
        <v>555</v>
      </c>
      <c r="C47" s="122" t="s">
        <v>855</v>
      </c>
      <c r="D47" s="123" t="s">
        <v>856</v>
      </c>
      <c r="E47" s="124" t="s">
        <v>801</v>
      </c>
      <c r="F47" s="124" t="s">
        <v>802</v>
      </c>
      <c r="G47" s="124" t="s">
        <v>841</v>
      </c>
      <c r="H47" s="80">
        <v>9.83</v>
      </c>
      <c r="I47" s="80"/>
      <c r="J47" s="9" t="b">
        <f t="shared" si="3"/>
        <v>0</v>
      </c>
      <c r="K47" s="125" t="s">
        <v>842</v>
      </c>
    </row>
    <row r="48" spans="1:11" ht="17.25" customHeight="1">
      <c r="A48" s="58">
        <v>7</v>
      </c>
      <c r="B48" s="121" t="s">
        <v>983</v>
      </c>
      <c r="C48" s="122" t="s">
        <v>984</v>
      </c>
      <c r="D48" s="123" t="s">
        <v>970</v>
      </c>
      <c r="E48" s="124" t="s">
        <v>367</v>
      </c>
      <c r="F48" s="124" t="s">
        <v>42</v>
      </c>
      <c r="G48" s="124"/>
      <c r="H48" s="80">
        <v>11.23</v>
      </c>
      <c r="I48" s="80"/>
      <c r="J48" s="9" t="b">
        <f t="shared" si="3"/>
        <v>0</v>
      </c>
      <c r="K48" s="125" t="s">
        <v>989</v>
      </c>
    </row>
    <row r="49" spans="1:11" ht="17.25" customHeight="1">
      <c r="A49" s="58">
        <v>8</v>
      </c>
      <c r="B49" s="121" t="s">
        <v>706</v>
      </c>
      <c r="C49" s="122" t="s">
        <v>705</v>
      </c>
      <c r="D49" s="123">
        <v>40853</v>
      </c>
      <c r="E49" s="124" t="s">
        <v>96</v>
      </c>
      <c r="F49" s="124" t="s">
        <v>97</v>
      </c>
      <c r="G49" s="124"/>
      <c r="H49" s="80">
        <v>9.69</v>
      </c>
      <c r="I49" s="80"/>
      <c r="J49" s="9" t="b">
        <f t="shared" si="3"/>
        <v>0</v>
      </c>
      <c r="K49" s="125" t="s">
        <v>704</v>
      </c>
    </row>
  </sheetData>
  <sheetProtection/>
  <printOptions horizontalCentered="1"/>
  <pageMargins left="0.3937007874015748" right="0.1968503937007874" top="0.15748031496062992" bottom="0.1968503937007874" header="0.15748031496062992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3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15" customWidth="1"/>
    <col min="2" max="2" width="11.140625" style="15" customWidth="1"/>
    <col min="3" max="3" width="15.421875" style="15" bestFit="1" customWidth="1"/>
    <col min="4" max="4" width="10.7109375" style="16" customWidth="1"/>
    <col min="5" max="5" width="13.57421875" style="17" bestFit="1" customWidth="1"/>
    <col min="6" max="6" width="12.8515625" style="17" bestFit="1" customWidth="1"/>
    <col min="7" max="7" width="11.28125" style="17" bestFit="1" customWidth="1"/>
    <col min="8" max="8" width="8.140625" style="22" customWidth="1"/>
    <col min="9" max="9" width="7.57421875" style="22" customWidth="1"/>
    <col min="10" max="10" width="6.421875" style="22" bestFit="1" customWidth="1"/>
    <col min="11" max="11" width="22.7109375" style="4" bestFit="1" customWidth="1"/>
    <col min="12" max="16384" width="9.140625" style="2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ht="12.75">
      <c r="B3" s="23"/>
    </row>
    <row r="4" spans="1:11" s="87" customFormat="1" ht="15.75">
      <c r="A4" s="12"/>
      <c r="B4" s="1" t="s">
        <v>13</v>
      </c>
      <c r="C4" s="1"/>
      <c r="D4" s="5"/>
      <c r="E4" s="5"/>
      <c r="F4" s="5"/>
      <c r="G4" s="28"/>
      <c r="H4" s="8"/>
      <c r="I4" s="8"/>
      <c r="J4" s="8"/>
      <c r="K4" s="12"/>
    </row>
    <row r="5" spans="1:11" s="87" customFormat="1" ht="16.5" thickBot="1">
      <c r="A5" s="12"/>
      <c r="B5" s="23"/>
      <c r="C5" s="1"/>
      <c r="D5" s="5"/>
      <c r="E5" s="5"/>
      <c r="F5" s="5"/>
      <c r="G5" s="28"/>
      <c r="H5" s="8"/>
      <c r="I5" s="8"/>
      <c r="J5" s="8"/>
      <c r="K5" s="12"/>
    </row>
    <row r="6" spans="1:11" s="88" customFormat="1" ht="18" customHeight="1" thickBot="1">
      <c r="A6" s="79" t="s">
        <v>1108</v>
      </c>
      <c r="B6" s="53" t="s">
        <v>3</v>
      </c>
      <c r="C6" s="54" t="s">
        <v>4</v>
      </c>
      <c r="D6" s="55" t="s">
        <v>5</v>
      </c>
      <c r="E6" s="56" t="s">
        <v>6</v>
      </c>
      <c r="F6" s="56" t="s">
        <v>7</v>
      </c>
      <c r="G6" s="56" t="s">
        <v>8</v>
      </c>
      <c r="H6" s="55" t="s">
        <v>9</v>
      </c>
      <c r="I6" s="55" t="s">
        <v>10</v>
      </c>
      <c r="J6" s="65" t="s">
        <v>11</v>
      </c>
      <c r="K6" s="63" t="s">
        <v>12</v>
      </c>
    </row>
    <row r="7" spans="1:11" ht="18" customHeight="1">
      <c r="A7" s="58">
        <v>1</v>
      </c>
      <c r="B7" s="121" t="s">
        <v>512</v>
      </c>
      <c r="C7" s="122" t="s">
        <v>513</v>
      </c>
      <c r="D7" s="123">
        <v>39428</v>
      </c>
      <c r="E7" s="124" t="s">
        <v>579</v>
      </c>
      <c r="F7" s="124" t="s">
        <v>508</v>
      </c>
      <c r="G7" s="124"/>
      <c r="H7" s="111">
        <v>8.16</v>
      </c>
      <c r="I7" s="148">
        <v>8.17</v>
      </c>
      <c r="J7" s="9" t="str">
        <f aca="true" t="shared" si="0" ref="J7:J36">IF(ISBLANK(H7),"",IF(H7&lt;=7.7,"II A",IF(H7&lt;=8.24,"III A",IF(H7&lt;=8.84,"I JA",IF(H7&lt;=9.24,"II JA",IF(H7&lt;=9.54,"III JA"))))))</f>
        <v>III A</v>
      </c>
      <c r="K7" s="125" t="s">
        <v>514</v>
      </c>
    </row>
    <row r="8" spans="1:11" ht="18" customHeight="1">
      <c r="A8" s="58">
        <v>2</v>
      </c>
      <c r="B8" s="121" t="s">
        <v>761</v>
      </c>
      <c r="C8" s="122" t="s">
        <v>762</v>
      </c>
      <c r="D8" s="123" t="s">
        <v>763</v>
      </c>
      <c r="E8" s="124" t="s">
        <v>710</v>
      </c>
      <c r="F8" s="124" t="s">
        <v>709</v>
      </c>
      <c r="G8" s="124"/>
      <c r="H8" s="80">
        <v>8.45</v>
      </c>
      <c r="I8" s="148">
        <v>8.51</v>
      </c>
      <c r="J8" s="9" t="str">
        <f t="shared" si="0"/>
        <v>I JA</v>
      </c>
      <c r="K8" s="125" t="s">
        <v>771</v>
      </c>
    </row>
    <row r="9" spans="1:11" ht="18" customHeight="1">
      <c r="A9" s="58">
        <v>3</v>
      </c>
      <c r="B9" s="121" t="s">
        <v>468</v>
      </c>
      <c r="C9" s="122" t="s">
        <v>515</v>
      </c>
      <c r="D9" s="123">
        <v>39118</v>
      </c>
      <c r="E9" s="124" t="s">
        <v>579</v>
      </c>
      <c r="F9" s="124" t="s">
        <v>508</v>
      </c>
      <c r="G9" s="124"/>
      <c r="H9" s="148">
        <v>8.68</v>
      </c>
      <c r="I9" s="111">
        <v>8.54</v>
      </c>
      <c r="J9" s="9" t="str">
        <f t="shared" si="0"/>
        <v>I JA</v>
      </c>
      <c r="K9" s="125" t="s">
        <v>516</v>
      </c>
    </row>
    <row r="10" spans="1:11" ht="17.25" customHeight="1">
      <c r="A10" s="58">
        <v>4</v>
      </c>
      <c r="B10" s="121" t="s">
        <v>47</v>
      </c>
      <c r="C10" s="122" t="s">
        <v>777</v>
      </c>
      <c r="D10" s="123" t="s">
        <v>370</v>
      </c>
      <c r="E10" s="124" t="s">
        <v>309</v>
      </c>
      <c r="F10" s="124" t="s">
        <v>33</v>
      </c>
      <c r="G10" s="124" t="s">
        <v>778</v>
      </c>
      <c r="H10" s="148">
        <v>8.62</v>
      </c>
      <c r="I10" s="80">
        <v>8.55</v>
      </c>
      <c r="J10" s="9" t="str">
        <f t="shared" si="0"/>
        <v>I JA</v>
      </c>
      <c r="K10" s="125" t="s">
        <v>87</v>
      </c>
    </row>
    <row r="11" spans="1:11" ht="17.25" customHeight="1">
      <c r="A11" s="58">
        <v>5</v>
      </c>
      <c r="B11" s="121" t="s">
        <v>630</v>
      </c>
      <c r="C11" s="122" t="s">
        <v>631</v>
      </c>
      <c r="D11" s="123">
        <v>39110</v>
      </c>
      <c r="E11" s="124" t="s">
        <v>602</v>
      </c>
      <c r="F11" s="124" t="s">
        <v>603</v>
      </c>
      <c r="G11" s="124"/>
      <c r="H11" s="148">
        <v>8.84</v>
      </c>
      <c r="I11" s="111">
        <v>8.72</v>
      </c>
      <c r="J11" s="9" t="str">
        <f t="shared" si="0"/>
        <v>I JA</v>
      </c>
      <c r="K11" s="125" t="s">
        <v>627</v>
      </c>
    </row>
    <row r="12" spans="1:11" ht="17.25" customHeight="1">
      <c r="A12" s="58">
        <v>6</v>
      </c>
      <c r="B12" s="121" t="s">
        <v>639</v>
      </c>
      <c r="C12" s="122" t="s">
        <v>640</v>
      </c>
      <c r="D12" s="123">
        <v>39209</v>
      </c>
      <c r="E12" s="124" t="s">
        <v>602</v>
      </c>
      <c r="F12" s="124" t="s">
        <v>603</v>
      </c>
      <c r="G12" s="124"/>
      <c r="H12" s="148">
        <v>8.78</v>
      </c>
      <c r="I12" s="80">
        <v>8.75</v>
      </c>
      <c r="J12" s="9" t="str">
        <f t="shared" si="0"/>
        <v>I JA</v>
      </c>
      <c r="K12" s="125" t="s">
        <v>635</v>
      </c>
    </row>
    <row r="13" spans="1:11" ht="17.25" customHeight="1">
      <c r="A13" s="58">
        <v>7</v>
      </c>
      <c r="B13" s="121" t="s">
        <v>580</v>
      </c>
      <c r="C13" s="122" t="s">
        <v>581</v>
      </c>
      <c r="D13" s="123">
        <v>39880</v>
      </c>
      <c r="E13" s="124" t="s">
        <v>579</v>
      </c>
      <c r="F13" s="124"/>
      <c r="G13" s="124"/>
      <c r="H13" s="148">
        <v>9.01</v>
      </c>
      <c r="I13" s="80">
        <v>8.87</v>
      </c>
      <c r="J13" s="9" t="str">
        <f t="shared" si="0"/>
        <v>II JA</v>
      </c>
      <c r="K13" s="125" t="s">
        <v>558</v>
      </c>
    </row>
    <row r="14" spans="1:11" ht="17.25" customHeight="1">
      <c r="A14" s="58">
        <v>8</v>
      </c>
      <c r="B14" s="121" t="s">
        <v>1035</v>
      </c>
      <c r="C14" s="122" t="s">
        <v>1036</v>
      </c>
      <c r="D14" s="123" t="s">
        <v>1037</v>
      </c>
      <c r="E14" s="124" t="s">
        <v>992</v>
      </c>
      <c r="F14" s="124" t="s">
        <v>993</v>
      </c>
      <c r="G14" s="124"/>
      <c r="H14" s="80">
        <v>9.07</v>
      </c>
      <c r="I14" s="148">
        <v>9.13</v>
      </c>
      <c r="J14" s="9" t="str">
        <f t="shared" si="0"/>
        <v>II JA</v>
      </c>
      <c r="K14" s="125" t="s">
        <v>1081</v>
      </c>
    </row>
    <row r="15" spans="1:11" s="15" customFormat="1" ht="18" customHeight="1">
      <c r="A15" s="58">
        <v>9</v>
      </c>
      <c r="B15" s="121" t="s">
        <v>327</v>
      </c>
      <c r="C15" s="122" t="s">
        <v>328</v>
      </c>
      <c r="D15" s="123" t="s">
        <v>329</v>
      </c>
      <c r="E15" s="124" t="s">
        <v>336</v>
      </c>
      <c r="F15" s="124" t="s">
        <v>35</v>
      </c>
      <c r="G15" s="124"/>
      <c r="H15" s="80">
        <v>9.1</v>
      </c>
      <c r="I15" s="80"/>
      <c r="J15" s="9" t="str">
        <f t="shared" si="0"/>
        <v>II JA</v>
      </c>
      <c r="K15" s="125" t="s">
        <v>157</v>
      </c>
    </row>
    <row r="16" spans="1:11" ht="17.25" customHeight="1">
      <c r="A16" s="58">
        <v>10</v>
      </c>
      <c r="B16" s="121" t="s">
        <v>139</v>
      </c>
      <c r="C16" s="122" t="s">
        <v>325</v>
      </c>
      <c r="D16" s="123" t="s">
        <v>326</v>
      </c>
      <c r="E16" s="124" t="s">
        <v>183</v>
      </c>
      <c r="F16" s="124" t="s">
        <v>106</v>
      </c>
      <c r="G16" s="124"/>
      <c r="H16" s="80">
        <v>9.19</v>
      </c>
      <c r="I16" s="80"/>
      <c r="J16" s="9" t="str">
        <f t="shared" si="0"/>
        <v>II JA</v>
      </c>
      <c r="K16" s="125" t="s">
        <v>107</v>
      </c>
    </row>
    <row r="17" spans="1:11" ht="18" customHeight="1">
      <c r="A17" s="58">
        <v>11</v>
      </c>
      <c r="B17" s="121" t="s">
        <v>150</v>
      </c>
      <c r="C17" s="122" t="s">
        <v>772</v>
      </c>
      <c r="D17" s="123" t="s">
        <v>725</v>
      </c>
      <c r="E17" s="124" t="s">
        <v>710</v>
      </c>
      <c r="F17" s="124" t="s">
        <v>709</v>
      </c>
      <c r="G17" s="124"/>
      <c r="H17" s="80">
        <v>9.29</v>
      </c>
      <c r="I17" s="80"/>
      <c r="J17" s="9" t="str">
        <f t="shared" si="0"/>
        <v>III JA</v>
      </c>
      <c r="K17" s="125" t="s">
        <v>721</v>
      </c>
    </row>
    <row r="18" spans="1:11" ht="17.25" customHeight="1">
      <c r="A18" s="58">
        <v>12</v>
      </c>
      <c r="B18" s="121" t="s">
        <v>552</v>
      </c>
      <c r="C18" s="122" t="s">
        <v>851</v>
      </c>
      <c r="D18" s="123" t="s">
        <v>852</v>
      </c>
      <c r="E18" s="124" t="s">
        <v>801</v>
      </c>
      <c r="F18" s="124" t="s">
        <v>802</v>
      </c>
      <c r="G18" s="124" t="s">
        <v>841</v>
      </c>
      <c r="H18" s="80">
        <v>9.43</v>
      </c>
      <c r="I18" s="80"/>
      <c r="J18" s="9" t="str">
        <f t="shared" si="0"/>
        <v>III JA</v>
      </c>
      <c r="K18" s="125" t="s">
        <v>842</v>
      </c>
    </row>
    <row r="19" spans="1:11" ht="18" customHeight="1">
      <c r="A19" s="58">
        <v>13</v>
      </c>
      <c r="B19" s="121" t="s">
        <v>749</v>
      </c>
      <c r="C19" s="122" t="s">
        <v>750</v>
      </c>
      <c r="D19" s="123" t="s">
        <v>751</v>
      </c>
      <c r="E19" s="124" t="s">
        <v>710</v>
      </c>
      <c r="F19" s="124" t="s">
        <v>709</v>
      </c>
      <c r="G19" s="124"/>
      <c r="H19" s="80">
        <v>9.6</v>
      </c>
      <c r="I19" s="80"/>
      <c r="J19" s="143" t="b">
        <f t="shared" si="0"/>
        <v>0</v>
      </c>
      <c r="K19" s="125" t="s">
        <v>770</v>
      </c>
    </row>
    <row r="20" spans="1:11" ht="17.25" customHeight="1">
      <c r="A20" s="58">
        <v>14</v>
      </c>
      <c r="B20" s="121" t="s">
        <v>302</v>
      </c>
      <c r="C20" s="122" t="s">
        <v>446</v>
      </c>
      <c r="D20" s="123" t="s">
        <v>447</v>
      </c>
      <c r="E20" s="124" t="s">
        <v>383</v>
      </c>
      <c r="F20" s="124" t="s">
        <v>441</v>
      </c>
      <c r="G20" s="124"/>
      <c r="H20" s="111">
        <v>9.66</v>
      </c>
      <c r="I20" s="111"/>
      <c r="J20" s="143" t="b">
        <f t="shared" si="0"/>
        <v>0</v>
      </c>
      <c r="K20" s="125" t="s">
        <v>445</v>
      </c>
    </row>
    <row r="21" spans="1:11" ht="17.25" customHeight="1">
      <c r="A21" s="58">
        <v>15</v>
      </c>
      <c r="B21" s="121" t="s">
        <v>706</v>
      </c>
      <c r="C21" s="122" t="s">
        <v>705</v>
      </c>
      <c r="D21" s="123">
        <v>40853</v>
      </c>
      <c r="E21" s="124" t="s">
        <v>96</v>
      </c>
      <c r="F21" s="124" t="s">
        <v>97</v>
      </c>
      <c r="G21" s="124"/>
      <c r="H21" s="80">
        <v>9.69</v>
      </c>
      <c r="I21" s="80"/>
      <c r="J21" s="143" t="b">
        <f t="shared" si="0"/>
        <v>0</v>
      </c>
      <c r="K21" s="125" t="s">
        <v>704</v>
      </c>
    </row>
    <row r="22" spans="1:11" s="15" customFormat="1" ht="18" customHeight="1">
      <c r="A22" s="58">
        <v>16</v>
      </c>
      <c r="B22" s="121" t="s">
        <v>101</v>
      </c>
      <c r="C22" s="122" t="s">
        <v>206</v>
      </c>
      <c r="D22" s="123" t="s">
        <v>453</v>
      </c>
      <c r="E22" s="124" t="s">
        <v>21</v>
      </c>
      <c r="F22" s="124" t="s">
        <v>22</v>
      </c>
      <c r="G22" s="124"/>
      <c r="H22" s="111">
        <v>9.77</v>
      </c>
      <c r="I22" s="111"/>
      <c r="J22" s="143" t="b">
        <f t="shared" si="0"/>
        <v>0</v>
      </c>
      <c r="K22" s="125" t="s">
        <v>58</v>
      </c>
    </row>
    <row r="23" spans="1:11" ht="17.25" customHeight="1">
      <c r="A23" s="58">
        <v>17</v>
      </c>
      <c r="B23" s="121" t="s">
        <v>555</v>
      </c>
      <c r="C23" s="122" t="s">
        <v>855</v>
      </c>
      <c r="D23" s="123" t="s">
        <v>856</v>
      </c>
      <c r="E23" s="124" t="s">
        <v>801</v>
      </c>
      <c r="F23" s="124" t="s">
        <v>802</v>
      </c>
      <c r="G23" s="124" t="s">
        <v>841</v>
      </c>
      <c r="H23" s="80">
        <v>9.83</v>
      </c>
      <c r="I23" s="80"/>
      <c r="J23" s="143" t="b">
        <f t="shared" si="0"/>
        <v>0</v>
      </c>
      <c r="K23" s="125" t="s">
        <v>842</v>
      </c>
    </row>
    <row r="24" spans="1:11" ht="17.25" customHeight="1">
      <c r="A24" s="58">
        <v>18</v>
      </c>
      <c r="B24" s="121" t="s">
        <v>489</v>
      </c>
      <c r="C24" s="122" t="s">
        <v>853</v>
      </c>
      <c r="D24" s="123" t="s">
        <v>854</v>
      </c>
      <c r="E24" s="124" t="s">
        <v>801</v>
      </c>
      <c r="F24" s="124" t="s">
        <v>802</v>
      </c>
      <c r="G24" s="124" t="s">
        <v>841</v>
      </c>
      <c r="H24" s="80">
        <v>9.87</v>
      </c>
      <c r="I24" s="80"/>
      <c r="J24" s="143" t="b">
        <f t="shared" si="0"/>
        <v>0</v>
      </c>
      <c r="K24" s="125" t="s">
        <v>842</v>
      </c>
    </row>
    <row r="25" spans="1:11" ht="17.25" customHeight="1">
      <c r="A25" s="58">
        <v>19</v>
      </c>
      <c r="B25" s="121" t="s">
        <v>577</v>
      </c>
      <c r="C25" s="122" t="s">
        <v>517</v>
      </c>
      <c r="D25" s="123">
        <v>40062</v>
      </c>
      <c r="E25" s="124" t="s">
        <v>579</v>
      </c>
      <c r="F25" s="124" t="s">
        <v>508</v>
      </c>
      <c r="G25" s="124"/>
      <c r="H25" s="80">
        <v>9.91</v>
      </c>
      <c r="I25" s="111"/>
      <c r="J25" s="143" t="b">
        <f t="shared" si="0"/>
        <v>0</v>
      </c>
      <c r="K25" s="125" t="s">
        <v>518</v>
      </c>
    </row>
    <row r="26" spans="1:11" ht="17.25" customHeight="1">
      <c r="A26" s="58">
        <v>20</v>
      </c>
      <c r="B26" s="121" t="s">
        <v>552</v>
      </c>
      <c r="C26" s="122" t="s">
        <v>956</v>
      </c>
      <c r="D26" s="123">
        <v>39556</v>
      </c>
      <c r="E26" s="124" t="s">
        <v>359</v>
      </c>
      <c r="F26" s="124" t="s">
        <v>349</v>
      </c>
      <c r="G26" s="124" t="s">
        <v>350</v>
      </c>
      <c r="H26" s="80">
        <v>10.03</v>
      </c>
      <c r="I26" s="80"/>
      <c r="J26" s="143" t="b">
        <f t="shared" si="0"/>
        <v>0</v>
      </c>
      <c r="K26" s="125" t="s">
        <v>61</v>
      </c>
    </row>
    <row r="27" spans="1:11" ht="17.25" customHeight="1">
      <c r="A27" s="58">
        <v>21</v>
      </c>
      <c r="B27" s="121" t="s">
        <v>960</v>
      </c>
      <c r="C27" s="122" t="s">
        <v>961</v>
      </c>
      <c r="D27" s="123" t="s">
        <v>962</v>
      </c>
      <c r="E27" s="124" t="s">
        <v>359</v>
      </c>
      <c r="F27" s="124" t="s">
        <v>349</v>
      </c>
      <c r="G27" s="124" t="s">
        <v>350</v>
      </c>
      <c r="H27" s="80">
        <v>10.04</v>
      </c>
      <c r="I27" s="80"/>
      <c r="J27" s="143" t="b">
        <f t="shared" si="0"/>
        <v>0</v>
      </c>
      <c r="K27" s="125" t="s">
        <v>61</v>
      </c>
    </row>
    <row r="28" spans="1:11" ht="17.25" customHeight="1">
      <c r="A28" s="58">
        <v>22</v>
      </c>
      <c r="B28" s="121" t="s">
        <v>278</v>
      </c>
      <c r="C28" s="122" t="s">
        <v>394</v>
      </c>
      <c r="D28" s="123" t="s">
        <v>395</v>
      </c>
      <c r="E28" s="124" t="s">
        <v>336</v>
      </c>
      <c r="F28" s="124" t="s">
        <v>35</v>
      </c>
      <c r="G28" s="124"/>
      <c r="H28" s="80">
        <v>10.28</v>
      </c>
      <c r="I28" s="80"/>
      <c r="J28" s="143" t="b">
        <f t="shared" si="0"/>
        <v>0</v>
      </c>
      <c r="K28" s="125" t="s">
        <v>157</v>
      </c>
    </row>
    <row r="29" spans="1:11" ht="17.25" customHeight="1">
      <c r="A29" s="58">
        <v>23</v>
      </c>
      <c r="B29" s="121" t="s">
        <v>128</v>
      </c>
      <c r="C29" s="122" t="s">
        <v>450</v>
      </c>
      <c r="D29" s="123" t="s">
        <v>451</v>
      </c>
      <c r="E29" s="124" t="s">
        <v>383</v>
      </c>
      <c r="F29" s="124" t="s">
        <v>441</v>
      </c>
      <c r="G29" s="124"/>
      <c r="H29" s="80">
        <v>10.46</v>
      </c>
      <c r="I29" s="80"/>
      <c r="J29" s="143" t="b">
        <f t="shared" si="0"/>
        <v>0</v>
      </c>
      <c r="K29" s="125" t="s">
        <v>445</v>
      </c>
    </row>
    <row r="30" spans="1:11" ht="17.25" customHeight="1">
      <c r="A30" s="58">
        <v>24</v>
      </c>
      <c r="B30" s="121" t="s">
        <v>683</v>
      </c>
      <c r="C30" s="122" t="s">
        <v>682</v>
      </c>
      <c r="D30" s="123" t="s">
        <v>681</v>
      </c>
      <c r="E30" s="124" t="s">
        <v>84</v>
      </c>
      <c r="F30" s="124" t="s">
        <v>687</v>
      </c>
      <c r="G30" s="124"/>
      <c r="H30" s="80">
        <v>10.6</v>
      </c>
      <c r="I30" s="111"/>
      <c r="J30" s="143" t="b">
        <f t="shared" si="0"/>
        <v>0</v>
      </c>
      <c r="K30" s="125" t="s">
        <v>85</v>
      </c>
    </row>
    <row r="31" spans="1:11" ht="17.25" customHeight="1">
      <c r="A31" s="58">
        <v>25</v>
      </c>
      <c r="B31" s="121" t="s">
        <v>981</v>
      </c>
      <c r="C31" s="122" t="s">
        <v>982</v>
      </c>
      <c r="D31" s="123" t="s">
        <v>969</v>
      </c>
      <c r="E31" s="124" t="s">
        <v>367</v>
      </c>
      <c r="F31" s="124" t="s">
        <v>42</v>
      </c>
      <c r="G31" s="124"/>
      <c r="H31" s="80">
        <v>11.13</v>
      </c>
      <c r="I31" s="80"/>
      <c r="J31" s="143" t="b">
        <f t="shared" si="0"/>
        <v>0</v>
      </c>
      <c r="K31" s="125" t="s">
        <v>989</v>
      </c>
    </row>
    <row r="32" spans="1:11" ht="17.25" customHeight="1">
      <c r="A32" s="58">
        <v>26</v>
      </c>
      <c r="B32" s="121" t="s">
        <v>159</v>
      </c>
      <c r="C32" s="122" t="s">
        <v>703</v>
      </c>
      <c r="D32" s="123">
        <v>40415</v>
      </c>
      <c r="E32" s="124" t="s">
        <v>96</v>
      </c>
      <c r="F32" s="124" t="s">
        <v>97</v>
      </c>
      <c r="G32" s="124"/>
      <c r="H32" s="80">
        <v>11.13</v>
      </c>
      <c r="I32" s="80"/>
      <c r="J32" s="143" t="b">
        <f t="shared" si="0"/>
        <v>0</v>
      </c>
      <c r="K32" s="125" t="s">
        <v>704</v>
      </c>
    </row>
    <row r="33" spans="1:11" ht="17.25" customHeight="1">
      <c r="A33" s="58">
        <v>27</v>
      </c>
      <c r="B33" s="121" t="s">
        <v>983</v>
      </c>
      <c r="C33" s="122" t="s">
        <v>984</v>
      </c>
      <c r="D33" s="123" t="s">
        <v>970</v>
      </c>
      <c r="E33" s="124" t="s">
        <v>367</v>
      </c>
      <c r="F33" s="124" t="s">
        <v>42</v>
      </c>
      <c r="G33" s="124"/>
      <c r="H33" s="80">
        <v>11.23</v>
      </c>
      <c r="I33" s="80"/>
      <c r="J33" s="143" t="b">
        <f t="shared" si="0"/>
        <v>0</v>
      </c>
      <c r="K33" s="125" t="s">
        <v>989</v>
      </c>
    </row>
    <row r="34" spans="1:11" ht="17.25" customHeight="1">
      <c r="A34" s="58"/>
      <c r="B34" s="121" t="s">
        <v>138</v>
      </c>
      <c r="C34" s="122" t="s">
        <v>454</v>
      </c>
      <c r="D34" s="123" t="s">
        <v>455</v>
      </c>
      <c r="E34" s="124" t="s">
        <v>21</v>
      </c>
      <c r="F34" s="124" t="s">
        <v>22</v>
      </c>
      <c r="G34" s="124"/>
      <c r="H34" s="111" t="s">
        <v>1107</v>
      </c>
      <c r="I34" s="111"/>
      <c r="J34" s="143" t="b">
        <f t="shared" si="0"/>
        <v>0</v>
      </c>
      <c r="K34" s="125" t="s">
        <v>58</v>
      </c>
    </row>
    <row r="35" spans="1:11" ht="17.25" customHeight="1">
      <c r="A35" s="58"/>
      <c r="B35" s="121" t="s">
        <v>176</v>
      </c>
      <c r="C35" s="122" t="s">
        <v>1086</v>
      </c>
      <c r="D35" s="123" t="s">
        <v>900</v>
      </c>
      <c r="E35" s="124" t="s">
        <v>801</v>
      </c>
      <c r="F35" s="124" t="s">
        <v>802</v>
      </c>
      <c r="G35" s="124"/>
      <c r="H35" s="80" t="s">
        <v>1107</v>
      </c>
      <c r="I35" s="80"/>
      <c r="J35" s="143" t="b">
        <f t="shared" si="0"/>
        <v>0</v>
      </c>
      <c r="K35" s="125" t="s">
        <v>892</v>
      </c>
    </row>
    <row r="36" spans="1:11" ht="17.25" customHeight="1">
      <c r="A36" s="58"/>
      <c r="B36" s="121" t="s">
        <v>539</v>
      </c>
      <c r="C36" s="122" t="s">
        <v>652</v>
      </c>
      <c r="D36" s="123">
        <v>40154</v>
      </c>
      <c r="E36" s="124" t="s">
        <v>602</v>
      </c>
      <c r="F36" s="124" t="s">
        <v>603</v>
      </c>
      <c r="G36" s="124"/>
      <c r="H36" s="80" t="s">
        <v>1107</v>
      </c>
      <c r="I36" s="111"/>
      <c r="J36" s="143" t="b">
        <f t="shared" si="0"/>
        <v>0</v>
      </c>
      <c r="K36" s="125" t="s">
        <v>651</v>
      </c>
    </row>
  </sheetData>
  <sheetProtection/>
  <printOptions horizontalCentered="1"/>
  <pageMargins left="0.3937007874015748" right="0.1968503937007874" top="0.15748031496062992" bottom="0.1968503937007874" header="0.15748031496062992" footer="0.3937007874015748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5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15" customWidth="1"/>
    <col min="2" max="2" width="11.140625" style="15" customWidth="1"/>
    <col min="3" max="3" width="15.421875" style="15" bestFit="1" customWidth="1"/>
    <col min="4" max="4" width="10.7109375" style="16" customWidth="1"/>
    <col min="5" max="5" width="13.57421875" style="17" bestFit="1" customWidth="1"/>
    <col min="6" max="6" width="12.8515625" style="17" bestFit="1" customWidth="1"/>
    <col min="7" max="7" width="11.28125" style="17" bestFit="1" customWidth="1"/>
    <col min="8" max="8" width="9.140625" style="20" customWidth="1"/>
    <col min="9" max="9" width="7.00390625" style="66" bestFit="1" customWidth="1"/>
    <col min="10" max="10" width="23.57421875" style="4" bestFit="1" customWidth="1"/>
    <col min="11" max="11" width="0" style="15" hidden="1" customWidth="1"/>
    <col min="12" max="16384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0" s="4" customFormat="1" ht="12" customHeight="1">
      <c r="A3" s="1"/>
      <c r="B3" s="15"/>
      <c r="C3" s="23"/>
      <c r="D3" s="24"/>
      <c r="E3" s="25"/>
      <c r="F3" s="25"/>
      <c r="G3" s="25"/>
      <c r="H3" s="21"/>
      <c r="I3" s="22"/>
      <c r="J3" s="77"/>
    </row>
    <row r="4" spans="2:9" s="12" customFormat="1" ht="15.75">
      <c r="B4" s="1" t="s">
        <v>411</v>
      </c>
      <c r="C4" s="1"/>
      <c r="D4" s="5"/>
      <c r="E4" s="5"/>
      <c r="F4" s="5"/>
      <c r="G4" s="28"/>
      <c r="H4" s="40"/>
      <c r="I4" s="67"/>
    </row>
    <row r="5" spans="2:9" s="12" customFormat="1" ht="16.5" thickBot="1">
      <c r="B5" s="23">
        <v>1</v>
      </c>
      <c r="C5" s="1" t="s">
        <v>1087</v>
      </c>
      <c r="D5" s="5"/>
      <c r="E5" s="5"/>
      <c r="F5" s="5"/>
      <c r="G5" s="28"/>
      <c r="H5" s="40"/>
      <c r="I5" s="67"/>
    </row>
    <row r="6" spans="1:10" s="52" customFormat="1" ht="18" customHeight="1" thickBot="1">
      <c r="A6" s="79" t="s">
        <v>186</v>
      </c>
      <c r="B6" s="53" t="s">
        <v>3</v>
      </c>
      <c r="C6" s="54" t="s">
        <v>4</v>
      </c>
      <c r="D6" s="55" t="s">
        <v>5</v>
      </c>
      <c r="E6" s="56" t="s">
        <v>6</v>
      </c>
      <c r="F6" s="56" t="s">
        <v>7</v>
      </c>
      <c r="G6" s="56" t="s">
        <v>8</v>
      </c>
      <c r="H6" s="85" t="s">
        <v>14</v>
      </c>
      <c r="I6" s="65" t="s">
        <v>11</v>
      </c>
      <c r="J6" s="63" t="s">
        <v>12</v>
      </c>
    </row>
    <row r="7" spans="1:11" ht="17.25" customHeight="1">
      <c r="A7" s="58">
        <v>1</v>
      </c>
      <c r="B7" s="121" t="s">
        <v>180</v>
      </c>
      <c r="C7" s="122" t="s">
        <v>609</v>
      </c>
      <c r="D7" s="123">
        <v>39143</v>
      </c>
      <c r="E7" s="124" t="s">
        <v>602</v>
      </c>
      <c r="F7" s="124" t="s">
        <v>603</v>
      </c>
      <c r="G7" s="124"/>
      <c r="H7" s="80">
        <v>50.68</v>
      </c>
      <c r="I7" s="9" t="str">
        <f aca="true" t="shared" si="0" ref="I7:I14">IF(ISBLANK(H7),"",IF(H7&lt;=39.25,"KSM",IF(H7&lt;=41.25,"I A",IF(H7&lt;=44.14,"II A",IF(H7&lt;=47.64,"III A",IF(H7&lt;=51.64,"I JA",IF(H7&lt;=55.34,"II JA",IF(H7&lt;=58.14,"III JA"))))))))</f>
        <v>I JA</v>
      </c>
      <c r="J7" s="125" t="s">
        <v>610</v>
      </c>
      <c r="K7" s="126" t="s">
        <v>1092</v>
      </c>
    </row>
    <row r="8" spans="1:11" ht="17.25" customHeight="1">
      <c r="A8" s="58">
        <v>2</v>
      </c>
      <c r="B8" s="121" t="s">
        <v>105</v>
      </c>
      <c r="C8" s="122" t="s">
        <v>828</v>
      </c>
      <c r="D8" s="123" t="s">
        <v>295</v>
      </c>
      <c r="E8" s="124" t="s">
        <v>992</v>
      </c>
      <c r="F8" s="124" t="s">
        <v>993</v>
      </c>
      <c r="G8" s="124" t="s">
        <v>1018</v>
      </c>
      <c r="H8" s="80">
        <v>48.02</v>
      </c>
      <c r="I8" s="9" t="str">
        <f t="shared" si="0"/>
        <v>I JA</v>
      </c>
      <c r="J8" s="125" t="s">
        <v>1079</v>
      </c>
      <c r="K8" s="126" t="s">
        <v>1022</v>
      </c>
    </row>
    <row r="9" spans="1:11" ht="17.25" customHeight="1">
      <c r="A9" s="58">
        <v>3</v>
      </c>
      <c r="B9" s="121" t="s">
        <v>146</v>
      </c>
      <c r="C9" s="122" t="s">
        <v>189</v>
      </c>
      <c r="D9" s="123" t="s">
        <v>420</v>
      </c>
      <c r="E9" s="124" t="s">
        <v>121</v>
      </c>
      <c r="F9" s="124" t="s">
        <v>125</v>
      </c>
      <c r="G9" s="124"/>
      <c r="H9" s="80">
        <v>45.46</v>
      </c>
      <c r="I9" s="9" t="str">
        <f t="shared" si="0"/>
        <v>III A</v>
      </c>
      <c r="J9" s="125" t="s">
        <v>127</v>
      </c>
      <c r="K9" s="126" t="s">
        <v>1100</v>
      </c>
    </row>
    <row r="10" spans="1:11" ht="17.25" customHeight="1">
      <c r="A10" s="58">
        <v>4</v>
      </c>
      <c r="B10" s="121" t="s">
        <v>658</v>
      </c>
      <c r="C10" s="122" t="s">
        <v>659</v>
      </c>
      <c r="D10" s="123">
        <v>39109</v>
      </c>
      <c r="E10" s="124" t="s">
        <v>602</v>
      </c>
      <c r="F10" s="124" t="s">
        <v>603</v>
      </c>
      <c r="G10" s="124"/>
      <c r="H10" s="80">
        <v>43.35</v>
      </c>
      <c r="I10" s="9" t="str">
        <f t="shared" si="0"/>
        <v>II A</v>
      </c>
      <c r="J10" s="125" t="s">
        <v>660</v>
      </c>
      <c r="K10" s="126" t="s">
        <v>1090</v>
      </c>
    </row>
    <row r="11" spans="1:11" ht="17.25" customHeight="1">
      <c r="A11" s="58">
        <v>5</v>
      </c>
      <c r="B11" s="121" t="s">
        <v>1075</v>
      </c>
      <c r="C11" s="122" t="s">
        <v>1058</v>
      </c>
      <c r="D11" s="123" t="s">
        <v>945</v>
      </c>
      <c r="E11" s="124" t="s">
        <v>992</v>
      </c>
      <c r="F11" s="124" t="s">
        <v>993</v>
      </c>
      <c r="G11" s="124"/>
      <c r="H11" s="80">
        <v>44.15</v>
      </c>
      <c r="I11" s="9" t="str">
        <f t="shared" si="0"/>
        <v>III A</v>
      </c>
      <c r="J11" s="125" t="s">
        <v>1059</v>
      </c>
      <c r="K11" s="126" t="s">
        <v>1096</v>
      </c>
    </row>
    <row r="12" spans="1:11" ht="17.25" customHeight="1">
      <c r="A12" s="58">
        <v>6</v>
      </c>
      <c r="B12" s="121" t="s">
        <v>83</v>
      </c>
      <c r="C12" s="122" t="s">
        <v>1023</v>
      </c>
      <c r="D12" s="123" t="s">
        <v>1024</v>
      </c>
      <c r="E12" s="124" t="s">
        <v>992</v>
      </c>
      <c r="F12" s="124" t="s">
        <v>993</v>
      </c>
      <c r="G12" s="124" t="s">
        <v>1018</v>
      </c>
      <c r="H12" s="80">
        <v>46.94</v>
      </c>
      <c r="I12" s="9" t="str">
        <f t="shared" si="0"/>
        <v>III A</v>
      </c>
      <c r="J12" s="125" t="s">
        <v>1079</v>
      </c>
      <c r="K12" s="126" t="s">
        <v>1025</v>
      </c>
    </row>
    <row r="13" spans="1:11" ht="17.25" customHeight="1">
      <c r="A13" s="58">
        <v>7</v>
      </c>
      <c r="B13" s="121" t="s">
        <v>89</v>
      </c>
      <c r="C13" s="122" t="s">
        <v>592</v>
      </c>
      <c r="D13" s="123">
        <v>39225</v>
      </c>
      <c r="E13" s="124" t="s">
        <v>381</v>
      </c>
      <c r="F13" s="124" t="s">
        <v>59</v>
      </c>
      <c r="G13" s="124"/>
      <c r="H13" s="80">
        <v>47.77</v>
      </c>
      <c r="I13" s="9" t="str">
        <f t="shared" si="0"/>
        <v>I JA</v>
      </c>
      <c r="J13" s="125" t="s">
        <v>593</v>
      </c>
      <c r="K13" s="126">
        <v>48.14</v>
      </c>
    </row>
    <row r="14" spans="1:11" ht="17.25" customHeight="1">
      <c r="A14" s="58">
        <v>8</v>
      </c>
      <c r="B14" s="121" t="s">
        <v>830</v>
      </c>
      <c r="C14" s="122" t="s">
        <v>831</v>
      </c>
      <c r="D14" s="123" t="s">
        <v>832</v>
      </c>
      <c r="E14" s="124" t="s">
        <v>801</v>
      </c>
      <c r="F14" s="124" t="s">
        <v>802</v>
      </c>
      <c r="G14" s="124"/>
      <c r="H14" s="80">
        <v>49.27</v>
      </c>
      <c r="I14" s="9" t="str">
        <f t="shared" si="0"/>
        <v>I JA</v>
      </c>
      <c r="J14" s="125" t="s">
        <v>829</v>
      </c>
      <c r="K14" s="126" t="s">
        <v>1101</v>
      </c>
    </row>
    <row r="15" spans="2:9" s="12" customFormat="1" ht="16.5" thickBot="1">
      <c r="B15" s="23">
        <v>2</v>
      </c>
      <c r="C15" s="1" t="s">
        <v>1087</v>
      </c>
      <c r="D15" s="5"/>
      <c r="E15" s="5"/>
      <c r="F15" s="5"/>
      <c r="G15" s="28"/>
      <c r="H15" s="40"/>
      <c r="I15" s="67"/>
    </row>
    <row r="16" spans="1:10" s="52" customFormat="1" ht="18" customHeight="1" thickBot="1">
      <c r="A16" s="79" t="s">
        <v>186</v>
      </c>
      <c r="B16" s="53" t="s">
        <v>3</v>
      </c>
      <c r="C16" s="54" t="s">
        <v>4</v>
      </c>
      <c r="D16" s="55" t="s">
        <v>5</v>
      </c>
      <c r="E16" s="56" t="s">
        <v>6</v>
      </c>
      <c r="F16" s="56" t="s">
        <v>7</v>
      </c>
      <c r="G16" s="56" t="s">
        <v>8</v>
      </c>
      <c r="H16" s="85" t="s">
        <v>14</v>
      </c>
      <c r="I16" s="65" t="s">
        <v>11</v>
      </c>
      <c r="J16" s="63" t="s">
        <v>12</v>
      </c>
    </row>
    <row r="17" spans="1:11" ht="17.25" customHeight="1">
      <c r="A17" s="58">
        <v>1</v>
      </c>
      <c r="B17" s="121" t="s">
        <v>864</v>
      </c>
      <c r="C17" s="122" t="s">
        <v>865</v>
      </c>
      <c r="D17" s="123" t="s">
        <v>866</v>
      </c>
      <c r="E17" s="124" t="s">
        <v>801</v>
      </c>
      <c r="F17" s="124" t="s">
        <v>802</v>
      </c>
      <c r="G17" s="124" t="s">
        <v>860</v>
      </c>
      <c r="H17" s="80">
        <v>48.57</v>
      </c>
      <c r="I17" s="9" t="str">
        <f aca="true" t="shared" si="1" ref="I17:I24">IF(ISBLANK(H17),"",IF(H17&lt;=39.25,"KSM",IF(H17&lt;=41.25,"I A",IF(H17&lt;=44.14,"II A",IF(H17&lt;=47.64,"III A",IF(H17&lt;=51.64,"I JA",IF(H17&lt;=55.34,"II JA",IF(H17&lt;=58.14,"III JA"))))))))</f>
        <v>I JA</v>
      </c>
      <c r="J17" s="125" t="s">
        <v>838</v>
      </c>
      <c r="K17" s="126" t="s">
        <v>1102</v>
      </c>
    </row>
    <row r="18" spans="1:11" ht="17.25" customHeight="1">
      <c r="A18" s="58">
        <v>2</v>
      </c>
      <c r="B18" s="121" t="s">
        <v>37</v>
      </c>
      <c r="C18" s="122" t="s">
        <v>517</v>
      </c>
      <c r="D18" s="123" t="s">
        <v>366</v>
      </c>
      <c r="E18" s="124" t="s">
        <v>579</v>
      </c>
      <c r="F18" s="124" t="s">
        <v>508</v>
      </c>
      <c r="G18" s="124"/>
      <c r="H18" s="80">
        <v>49.86</v>
      </c>
      <c r="I18" s="9" t="str">
        <f t="shared" si="1"/>
        <v>I JA</v>
      </c>
      <c r="J18" s="125" t="s">
        <v>518</v>
      </c>
      <c r="K18" s="126" t="s">
        <v>519</v>
      </c>
    </row>
    <row r="19" spans="1:11" ht="17.25" customHeight="1">
      <c r="A19" s="58">
        <v>3</v>
      </c>
      <c r="B19" s="121" t="s">
        <v>570</v>
      </c>
      <c r="C19" s="122" t="s">
        <v>653</v>
      </c>
      <c r="D19" s="123">
        <v>39996</v>
      </c>
      <c r="E19" s="124" t="s">
        <v>602</v>
      </c>
      <c r="F19" s="124" t="s">
        <v>603</v>
      </c>
      <c r="G19" s="124"/>
      <c r="H19" s="80">
        <v>50.91</v>
      </c>
      <c r="I19" s="9" t="str">
        <f t="shared" si="1"/>
        <v>I JA</v>
      </c>
      <c r="J19" s="125" t="s">
        <v>651</v>
      </c>
      <c r="K19" s="126" t="s">
        <v>1093</v>
      </c>
    </row>
    <row r="20" spans="1:11" ht="17.25" customHeight="1">
      <c r="A20" s="58">
        <v>4</v>
      </c>
      <c r="B20" s="121" t="s">
        <v>62</v>
      </c>
      <c r="C20" s="122" t="s">
        <v>582</v>
      </c>
      <c r="D20" s="123">
        <v>39326</v>
      </c>
      <c r="E20" s="124" t="s">
        <v>579</v>
      </c>
      <c r="F20" s="124"/>
      <c r="G20" s="124"/>
      <c r="H20" s="80">
        <v>49.35</v>
      </c>
      <c r="I20" s="9" t="str">
        <f t="shared" si="1"/>
        <v>I JA</v>
      </c>
      <c r="J20" s="125" t="s">
        <v>558</v>
      </c>
      <c r="K20" s="126" t="s">
        <v>583</v>
      </c>
    </row>
    <row r="21" spans="1:11" ht="17.25" customHeight="1">
      <c r="A21" s="58">
        <v>5</v>
      </c>
      <c r="B21" s="121" t="s">
        <v>68</v>
      </c>
      <c r="C21" s="122" t="s">
        <v>612</v>
      </c>
      <c r="D21" s="123">
        <v>39127</v>
      </c>
      <c r="E21" s="124" t="s">
        <v>602</v>
      </c>
      <c r="F21" s="124" t="s">
        <v>603</v>
      </c>
      <c r="G21" s="124"/>
      <c r="H21" s="80">
        <v>49</v>
      </c>
      <c r="I21" s="9" t="str">
        <f t="shared" si="1"/>
        <v>I JA</v>
      </c>
      <c r="J21" s="125" t="s">
        <v>610</v>
      </c>
      <c r="K21" s="126" t="s">
        <v>1091</v>
      </c>
    </row>
    <row r="22" spans="1:11" ht="17.25" customHeight="1">
      <c r="A22" s="58">
        <v>6</v>
      </c>
      <c r="B22" s="121" t="s">
        <v>520</v>
      </c>
      <c r="C22" s="122" t="s">
        <v>521</v>
      </c>
      <c r="D22" s="123">
        <v>39729</v>
      </c>
      <c r="E22" s="124" t="s">
        <v>579</v>
      </c>
      <c r="F22" s="124" t="s">
        <v>508</v>
      </c>
      <c r="G22" s="124"/>
      <c r="H22" s="80">
        <v>48.13</v>
      </c>
      <c r="I22" s="9" t="str">
        <f t="shared" si="1"/>
        <v>I JA</v>
      </c>
      <c r="J22" s="125" t="s">
        <v>522</v>
      </c>
      <c r="K22" s="126" t="s">
        <v>523</v>
      </c>
    </row>
    <row r="23" spans="1:11" ht="17.25" customHeight="1">
      <c r="A23" s="58">
        <v>7</v>
      </c>
      <c r="B23" s="121" t="s">
        <v>1052</v>
      </c>
      <c r="C23" s="122" t="s">
        <v>1053</v>
      </c>
      <c r="D23" s="123" t="s">
        <v>882</v>
      </c>
      <c r="E23" s="124" t="s">
        <v>992</v>
      </c>
      <c r="F23" s="124" t="s">
        <v>993</v>
      </c>
      <c r="G23" s="124"/>
      <c r="H23" s="80">
        <v>50.36</v>
      </c>
      <c r="I23" s="9" t="str">
        <f t="shared" si="1"/>
        <v>I JA</v>
      </c>
      <c r="J23" s="125" t="s">
        <v>1051</v>
      </c>
      <c r="K23" s="126" t="s">
        <v>1097</v>
      </c>
    </row>
    <row r="24" spans="1:11" ht="17.25" customHeight="1">
      <c r="A24" s="58">
        <v>8</v>
      </c>
      <c r="B24" s="121" t="s">
        <v>556</v>
      </c>
      <c r="C24" s="122" t="s">
        <v>557</v>
      </c>
      <c r="D24" s="123">
        <v>39721</v>
      </c>
      <c r="E24" s="124" t="s">
        <v>579</v>
      </c>
      <c r="F24" s="124" t="s">
        <v>508</v>
      </c>
      <c r="G24" s="124"/>
      <c r="H24" s="80">
        <v>52.42</v>
      </c>
      <c r="I24" s="9" t="str">
        <f t="shared" si="1"/>
        <v>II JA</v>
      </c>
      <c r="J24" s="125" t="s">
        <v>558</v>
      </c>
      <c r="K24" s="126" t="s">
        <v>559</v>
      </c>
    </row>
    <row r="25" spans="2:9" s="12" customFormat="1" ht="16.5" thickBot="1">
      <c r="B25" s="23">
        <v>3</v>
      </c>
      <c r="C25" s="1" t="s">
        <v>1087</v>
      </c>
      <c r="D25" s="5"/>
      <c r="E25" s="5"/>
      <c r="F25" s="5"/>
      <c r="G25" s="28"/>
      <c r="H25" s="40"/>
      <c r="I25" s="67"/>
    </row>
    <row r="26" spans="1:10" s="52" customFormat="1" ht="18" customHeight="1" thickBot="1">
      <c r="A26" s="79" t="s">
        <v>186</v>
      </c>
      <c r="B26" s="53" t="s">
        <v>3</v>
      </c>
      <c r="C26" s="54" t="s">
        <v>4</v>
      </c>
      <c r="D26" s="55" t="s">
        <v>5</v>
      </c>
      <c r="E26" s="56" t="s">
        <v>6</v>
      </c>
      <c r="F26" s="56" t="s">
        <v>7</v>
      </c>
      <c r="G26" s="56" t="s">
        <v>8</v>
      </c>
      <c r="H26" s="85" t="s">
        <v>14</v>
      </c>
      <c r="I26" s="65" t="s">
        <v>11</v>
      </c>
      <c r="J26" s="63" t="s">
        <v>12</v>
      </c>
    </row>
    <row r="27" spans="1:11" ht="17.25" customHeight="1">
      <c r="A27" s="58">
        <v>1</v>
      </c>
      <c r="B27" s="121" t="s">
        <v>1044</v>
      </c>
      <c r="C27" s="122" t="s">
        <v>1045</v>
      </c>
      <c r="D27" s="123" t="s">
        <v>501</v>
      </c>
      <c r="E27" s="124" t="s">
        <v>992</v>
      </c>
      <c r="F27" s="124" t="s">
        <v>993</v>
      </c>
      <c r="G27" s="124"/>
      <c r="H27" s="80">
        <v>53.44</v>
      </c>
      <c r="I27" s="9" t="str">
        <f aca="true" t="shared" si="2" ref="I27:I34">IF(ISBLANK(H27),"",IF(H27&lt;=39.25,"KSM",IF(H27&lt;=41.25,"I A",IF(H27&lt;=44.14,"II A",IF(H27&lt;=47.64,"III A",IF(H27&lt;=51.64,"I JA",IF(H27&lt;=55.34,"II JA",IF(H27&lt;=58.14,"III JA"))))))))</f>
        <v>II JA</v>
      </c>
      <c r="J27" s="125" t="s">
        <v>1043</v>
      </c>
      <c r="K27" s="126"/>
    </row>
    <row r="28" spans="1:11" ht="17.25" customHeight="1">
      <c r="A28" s="58">
        <v>2</v>
      </c>
      <c r="B28" s="121" t="s">
        <v>561</v>
      </c>
      <c r="C28" s="122" t="s">
        <v>562</v>
      </c>
      <c r="D28" s="123">
        <v>39653</v>
      </c>
      <c r="E28" s="124" t="s">
        <v>579</v>
      </c>
      <c r="F28" s="124" t="s">
        <v>508</v>
      </c>
      <c r="G28" s="124"/>
      <c r="H28" s="80">
        <v>50.69</v>
      </c>
      <c r="I28" s="9" t="str">
        <f t="shared" si="2"/>
        <v>I JA</v>
      </c>
      <c r="J28" s="125" t="s">
        <v>563</v>
      </c>
      <c r="K28" s="126" t="s">
        <v>564</v>
      </c>
    </row>
    <row r="29" spans="1:11" ht="17.25" customHeight="1">
      <c r="A29" s="58">
        <v>3</v>
      </c>
      <c r="B29" s="121" t="s">
        <v>1026</v>
      </c>
      <c r="C29" s="122" t="s">
        <v>1027</v>
      </c>
      <c r="D29" s="123" t="s">
        <v>1028</v>
      </c>
      <c r="E29" s="124" t="s">
        <v>992</v>
      </c>
      <c r="F29" s="124" t="s">
        <v>993</v>
      </c>
      <c r="G29" s="124" t="s">
        <v>1018</v>
      </c>
      <c r="H29" s="80">
        <v>51.62</v>
      </c>
      <c r="I29" s="9" t="str">
        <f t="shared" si="2"/>
        <v>I JA</v>
      </c>
      <c r="J29" s="125" t="s">
        <v>1079</v>
      </c>
      <c r="K29" s="126" t="s">
        <v>1029</v>
      </c>
    </row>
    <row r="30" spans="1:11" ht="17.25" customHeight="1">
      <c r="A30" s="58">
        <v>4</v>
      </c>
      <c r="B30" s="121" t="s">
        <v>180</v>
      </c>
      <c r="C30" s="122" t="s">
        <v>347</v>
      </c>
      <c r="D30" s="123" t="s">
        <v>348</v>
      </c>
      <c r="E30" s="124" t="s">
        <v>149</v>
      </c>
      <c r="F30" s="124" t="s">
        <v>110</v>
      </c>
      <c r="G30" s="124" t="s">
        <v>346</v>
      </c>
      <c r="H30" s="80">
        <v>54.14</v>
      </c>
      <c r="I30" s="9" t="str">
        <f t="shared" si="2"/>
        <v>II JA</v>
      </c>
      <c r="J30" s="125" t="s">
        <v>38</v>
      </c>
      <c r="K30" s="126"/>
    </row>
    <row r="31" spans="1:11" ht="17.25" customHeight="1">
      <c r="A31" s="58">
        <v>5</v>
      </c>
      <c r="B31" s="121" t="s">
        <v>1074</v>
      </c>
      <c r="C31" s="122" t="s">
        <v>1002</v>
      </c>
      <c r="D31" s="123" t="s">
        <v>1003</v>
      </c>
      <c r="E31" s="124" t="s">
        <v>992</v>
      </c>
      <c r="F31" s="124" t="s">
        <v>993</v>
      </c>
      <c r="G31" s="124"/>
      <c r="H31" s="80">
        <v>52.03</v>
      </c>
      <c r="I31" s="9" t="str">
        <f t="shared" si="2"/>
        <v>II JA</v>
      </c>
      <c r="J31" s="125" t="s">
        <v>997</v>
      </c>
      <c r="K31" s="126" t="s">
        <v>1004</v>
      </c>
    </row>
    <row r="32" spans="1:11" ht="17.25" customHeight="1">
      <c r="A32" s="58">
        <v>6</v>
      </c>
      <c r="B32" s="121" t="s">
        <v>103</v>
      </c>
      <c r="C32" s="122" t="s">
        <v>268</v>
      </c>
      <c r="D32" s="123">
        <v>39142</v>
      </c>
      <c r="E32" s="124" t="s">
        <v>313</v>
      </c>
      <c r="F32" s="124" t="s">
        <v>34</v>
      </c>
      <c r="G32" s="124"/>
      <c r="H32" s="80">
        <v>51.37</v>
      </c>
      <c r="I32" s="9" t="str">
        <f t="shared" si="2"/>
        <v>I JA</v>
      </c>
      <c r="J32" s="125" t="s">
        <v>88</v>
      </c>
      <c r="K32" s="126"/>
    </row>
    <row r="33" spans="1:11" ht="17.25" customHeight="1">
      <c r="A33" s="58">
        <v>7</v>
      </c>
      <c r="B33" s="121" t="s">
        <v>63</v>
      </c>
      <c r="C33" s="122" t="s">
        <v>1060</v>
      </c>
      <c r="D33" s="123" t="s">
        <v>844</v>
      </c>
      <c r="E33" s="124" t="s">
        <v>992</v>
      </c>
      <c r="F33" s="124" t="s">
        <v>993</v>
      </c>
      <c r="G33" s="124"/>
      <c r="H33" s="80">
        <v>52.5</v>
      </c>
      <c r="I33" s="9" t="str">
        <f t="shared" si="2"/>
        <v>II JA</v>
      </c>
      <c r="J33" s="125" t="s">
        <v>1059</v>
      </c>
      <c r="K33" s="126"/>
    </row>
    <row r="34" spans="1:11" ht="17.25" customHeight="1">
      <c r="A34" s="58">
        <v>8</v>
      </c>
      <c r="B34" s="121" t="s">
        <v>86</v>
      </c>
      <c r="C34" s="122" t="s">
        <v>371</v>
      </c>
      <c r="D34" s="123" t="s">
        <v>372</v>
      </c>
      <c r="E34" s="124" t="s">
        <v>379</v>
      </c>
      <c r="F34" s="124" t="s">
        <v>40</v>
      </c>
      <c r="G34" s="124"/>
      <c r="H34" s="80">
        <v>55.38</v>
      </c>
      <c r="I34" s="9" t="str">
        <f t="shared" si="2"/>
        <v>III JA</v>
      </c>
      <c r="J34" s="125" t="s">
        <v>54</v>
      </c>
      <c r="K34" s="126"/>
    </row>
    <row r="35" spans="1:11" ht="17.25" customHeight="1">
      <c r="A35" s="132"/>
      <c r="B35" s="133"/>
      <c r="C35" s="134"/>
      <c r="D35" s="135"/>
      <c r="E35" s="136"/>
      <c r="F35" s="136"/>
      <c r="G35" s="136"/>
      <c r="H35" s="137"/>
      <c r="I35" s="132"/>
      <c r="J35" s="138"/>
      <c r="K35" s="140"/>
    </row>
    <row r="36" spans="1:12" s="1" customFormat="1" ht="15.75">
      <c r="A36" s="1" t="s">
        <v>409</v>
      </c>
      <c r="C36" s="5"/>
      <c r="D36" s="6"/>
      <c r="E36" s="6"/>
      <c r="F36" s="6"/>
      <c r="G36" s="7"/>
      <c r="H36" s="8"/>
      <c r="L36" s="7"/>
    </row>
    <row r="37" spans="1:12" s="1" customFormat="1" ht="15.75">
      <c r="A37" s="1" t="s">
        <v>410</v>
      </c>
      <c r="C37" s="5"/>
      <c r="D37" s="6"/>
      <c r="E37" s="6"/>
      <c r="F37" s="7"/>
      <c r="G37" s="7"/>
      <c r="H37" s="8"/>
      <c r="I37" s="8"/>
      <c r="J37" s="8"/>
      <c r="K37" s="11"/>
      <c r="L37" s="7"/>
    </row>
    <row r="38" spans="1:10" s="4" customFormat="1" ht="12" customHeight="1">
      <c r="A38" s="1"/>
      <c r="B38" s="15"/>
      <c r="C38" s="23"/>
      <c r="D38" s="24"/>
      <c r="E38" s="25"/>
      <c r="F38" s="25"/>
      <c r="G38" s="25"/>
      <c r="H38" s="21"/>
      <c r="I38" s="22"/>
      <c r="J38" s="77"/>
    </row>
    <row r="39" spans="2:9" s="12" customFormat="1" ht="15.75">
      <c r="B39" s="1" t="s">
        <v>411</v>
      </c>
      <c r="C39" s="1"/>
      <c r="D39" s="5"/>
      <c r="E39" s="5"/>
      <c r="F39" s="5"/>
      <c r="G39" s="28"/>
      <c r="H39" s="40"/>
      <c r="I39" s="67"/>
    </row>
    <row r="40" spans="2:9" s="12" customFormat="1" ht="16.5" thickBot="1">
      <c r="B40" s="23">
        <v>4</v>
      </c>
      <c r="C40" s="1" t="s">
        <v>1087</v>
      </c>
      <c r="D40" s="5"/>
      <c r="E40" s="5"/>
      <c r="F40" s="5"/>
      <c r="G40" s="28"/>
      <c r="H40" s="40"/>
      <c r="I40" s="67"/>
    </row>
    <row r="41" spans="1:10" s="52" customFormat="1" ht="18" customHeight="1" thickBot="1">
      <c r="A41" s="79" t="s">
        <v>186</v>
      </c>
      <c r="B41" s="53" t="s">
        <v>3</v>
      </c>
      <c r="C41" s="54" t="s">
        <v>4</v>
      </c>
      <c r="D41" s="55" t="s">
        <v>5</v>
      </c>
      <c r="E41" s="56" t="s">
        <v>6</v>
      </c>
      <c r="F41" s="56" t="s">
        <v>7</v>
      </c>
      <c r="G41" s="56" t="s">
        <v>8</v>
      </c>
      <c r="H41" s="85" t="s">
        <v>14</v>
      </c>
      <c r="I41" s="65" t="s">
        <v>11</v>
      </c>
      <c r="J41" s="63" t="s">
        <v>12</v>
      </c>
    </row>
    <row r="42" spans="1:11" ht="17.25" customHeight="1">
      <c r="A42" s="58">
        <v>1</v>
      </c>
      <c r="B42" s="121" t="s">
        <v>105</v>
      </c>
      <c r="C42" s="122" t="s">
        <v>1031</v>
      </c>
      <c r="D42" s="123" t="s">
        <v>965</v>
      </c>
      <c r="E42" s="124" t="s">
        <v>992</v>
      </c>
      <c r="F42" s="124" t="s">
        <v>993</v>
      </c>
      <c r="G42" s="124"/>
      <c r="H42" s="80">
        <v>51.87</v>
      </c>
      <c r="I42" s="9" t="str">
        <f aca="true" t="shared" si="3" ref="I42:I49">IF(ISBLANK(H42),"",IF(H42&lt;=39.25,"KSM",IF(H42&lt;=41.25,"I A",IF(H42&lt;=44.14,"II A",IF(H42&lt;=47.64,"III A",IF(H42&lt;=51.64,"I JA",IF(H42&lt;=55.34,"II JA",IF(H42&lt;=58.14,"III JA"))))))))</f>
        <v>II JA</v>
      </c>
      <c r="J42" s="125" t="s">
        <v>1081</v>
      </c>
      <c r="K42" s="126"/>
    </row>
    <row r="43" spans="1:11" ht="17.25" customHeight="1">
      <c r="A43" s="58">
        <v>2</v>
      </c>
      <c r="B43" s="121" t="s">
        <v>387</v>
      </c>
      <c r="C43" s="122" t="s">
        <v>974</v>
      </c>
      <c r="D43" s="123" t="s">
        <v>965</v>
      </c>
      <c r="E43" s="124" t="s">
        <v>367</v>
      </c>
      <c r="F43" s="124" t="s">
        <v>42</v>
      </c>
      <c r="G43" s="124"/>
      <c r="H43" s="80">
        <v>58.92</v>
      </c>
      <c r="I43" s="9" t="b">
        <f t="shared" si="3"/>
        <v>0</v>
      </c>
      <c r="J43" s="125" t="s">
        <v>988</v>
      </c>
      <c r="K43" s="126"/>
    </row>
    <row r="44" spans="1:11" ht="17.25" customHeight="1">
      <c r="A44" s="58">
        <v>3</v>
      </c>
      <c r="B44" s="121" t="s">
        <v>77</v>
      </c>
      <c r="C44" s="122" t="s">
        <v>698</v>
      </c>
      <c r="D44" s="123">
        <v>39498</v>
      </c>
      <c r="E44" s="124" t="s">
        <v>76</v>
      </c>
      <c r="F44" s="124" t="s">
        <v>689</v>
      </c>
      <c r="G44" s="124"/>
      <c r="H44" s="80">
        <v>51.22</v>
      </c>
      <c r="I44" s="9" t="str">
        <f t="shared" si="3"/>
        <v>I JA</v>
      </c>
      <c r="J44" s="125" t="s">
        <v>699</v>
      </c>
      <c r="K44" s="126"/>
    </row>
    <row r="45" spans="1:11" ht="17.25" customHeight="1">
      <c r="A45" s="58">
        <v>4</v>
      </c>
      <c r="B45" s="121" t="s">
        <v>570</v>
      </c>
      <c r="C45" s="122" t="s">
        <v>343</v>
      </c>
      <c r="D45" s="123">
        <v>39553</v>
      </c>
      <c r="E45" s="124" t="s">
        <v>602</v>
      </c>
      <c r="F45" s="124" t="s">
        <v>603</v>
      </c>
      <c r="G45" s="124"/>
      <c r="H45" s="80">
        <v>59.29</v>
      </c>
      <c r="I45" s="9" t="b">
        <f t="shared" si="3"/>
        <v>0</v>
      </c>
      <c r="J45" s="125" t="s">
        <v>627</v>
      </c>
      <c r="K45" s="126"/>
    </row>
    <row r="46" spans="1:11" ht="17.25" customHeight="1">
      <c r="A46" s="58">
        <v>5</v>
      </c>
      <c r="B46" s="121" t="s">
        <v>1046</v>
      </c>
      <c r="C46" s="122" t="s">
        <v>1047</v>
      </c>
      <c r="D46" s="123">
        <v>39324</v>
      </c>
      <c r="E46" s="124" t="s">
        <v>992</v>
      </c>
      <c r="F46" s="124" t="s">
        <v>993</v>
      </c>
      <c r="G46" s="124"/>
      <c r="H46" s="80">
        <v>55.74</v>
      </c>
      <c r="I46" s="9" t="str">
        <f t="shared" si="3"/>
        <v>III JA</v>
      </c>
      <c r="J46" s="125" t="s">
        <v>1043</v>
      </c>
      <c r="K46" s="126"/>
    </row>
    <row r="47" spans="1:11" ht="17.25" customHeight="1">
      <c r="A47" s="58">
        <v>6</v>
      </c>
      <c r="B47" s="121" t="s">
        <v>804</v>
      </c>
      <c r="C47" s="122" t="s">
        <v>805</v>
      </c>
      <c r="D47" s="123" t="s">
        <v>806</v>
      </c>
      <c r="E47" s="124" t="s">
        <v>801</v>
      </c>
      <c r="F47" s="124" t="s">
        <v>802</v>
      </c>
      <c r="G47" s="124"/>
      <c r="H47" s="80">
        <v>54.86</v>
      </c>
      <c r="I47" s="9" t="str">
        <f t="shared" si="3"/>
        <v>II JA</v>
      </c>
      <c r="J47" s="125" t="s">
        <v>803</v>
      </c>
      <c r="K47" s="126"/>
    </row>
    <row r="48" spans="1:11" ht="17.25" customHeight="1">
      <c r="A48" s="58">
        <v>7</v>
      </c>
      <c r="B48" s="121" t="s">
        <v>32</v>
      </c>
      <c r="C48" s="122" t="s">
        <v>332</v>
      </c>
      <c r="D48" s="123" t="s">
        <v>725</v>
      </c>
      <c r="E48" s="124" t="s">
        <v>992</v>
      </c>
      <c r="F48" s="124" t="s">
        <v>993</v>
      </c>
      <c r="G48" s="124"/>
      <c r="H48" s="80">
        <v>55.74</v>
      </c>
      <c r="I48" s="9" t="str">
        <f t="shared" si="3"/>
        <v>III JA</v>
      </c>
      <c r="J48" s="125" t="s">
        <v>1043</v>
      </c>
      <c r="K48" s="126"/>
    </row>
    <row r="49" spans="1:11" ht="17.25" customHeight="1">
      <c r="A49" s="58">
        <v>8</v>
      </c>
      <c r="B49" s="121" t="s">
        <v>113</v>
      </c>
      <c r="C49" s="122" t="s">
        <v>759</v>
      </c>
      <c r="D49" s="123" t="s">
        <v>760</v>
      </c>
      <c r="E49" s="124" t="s">
        <v>710</v>
      </c>
      <c r="F49" s="124" t="s">
        <v>709</v>
      </c>
      <c r="G49" s="124"/>
      <c r="H49" s="80">
        <v>50.78</v>
      </c>
      <c r="I49" s="9" t="str">
        <f t="shared" si="3"/>
        <v>I JA</v>
      </c>
      <c r="J49" s="125" t="s">
        <v>771</v>
      </c>
      <c r="K49" s="126"/>
    </row>
    <row r="50" spans="2:9" s="12" customFormat="1" ht="16.5" thickBot="1">
      <c r="B50" s="23">
        <v>5</v>
      </c>
      <c r="C50" s="1" t="s">
        <v>1087</v>
      </c>
      <c r="D50" s="5"/>
      <c r="E50" s="5"/>
      <c r="F50" s="5"/>
      <c r="G50" s="28"/>
      <c r="H50" s="40"/>
      <c r="I50" s="67"/>
    </row>
    <row r="51" spans="1:10" s="52" customFormat="1" ht="18" customHeight="1" thickBot="1">
      <c r="A51" s="79" t="s">
        <v>186</v>
      </c>
      <c r="B51" s="53" t="s">
        <v>3</v>
      </c>
      <c r="C51" s="54" t="s">
        <v>4</v>
      </c>
      <c r="D51" s="55" t="s">
        <v>5</v>
      </c>
      <c r="E51" s="56" t="s">
        <v>6</v>
      </c>
      <c r="F51" s="56" t="s">
        <v>7</v>
      </c>
      <c r="G51" s="56" t="s">
        <v>8</v>
      </c>
      <c r="H51" s="85" t="s">
        <v>14</v>
      </c>
      <c r="I51" s="65" t="s">
        <v>11</v>
      </c>
      <c r="J51" s="63" t="s">
        <v>12</v>
      </c>
    </row>
    <row r="52" spans="1:11" ht="17.25" customHeight="1">
      <c r="A52" s="58">
        <v>1</v>
      </c>
      <c r="B52" s="121" t="s">
        <v>194</v>
      </c>
      <c r="C52" s="122" t="s">
        <v>795</v>
      </c>
      <c r="D52" s="123">
        <v>40034</v>
      </c>
      <c r="E52" s="124" t="s">
        <v>313</v>
      </c>
      <c r="F52" s="124" t="s">
        <v>34</v>
      </c>
      <c r="G52" s="124"/>
      <c r="H52" s="80">
        <v>55.84</v>
      </c>
      <c r="I52" s="9" t="str">
        <f aca="true" t="shared" si="4" ref="I52:I59">IF(ISBLANK(H52),"",IF(H52&lt;=39.25,"KSM",IF(H52&lt;=41.25,"I A",IF(H52&lt;=44.14,"II A",IF(H52&lt;=47.64,"III A",IF(H52&lt;=51.64,"I JA",IF(H52&lt;=55.34,"II JA",IF(H52&lt;=58.14,"III JA"))))))))</f>
        <v>III JA</v>
      </c>
      <c r="J52" s="125" t="s">
        <v>88</v>
      </c>
      <c r="K52" s="126"/>
    </row>
    <row r="53" spans="1:11" ht="17.25" customHeight="1">
      <c r="A53" s="58">
        <v>2</v>
      </c>
      <c r="B53" s="121" t="s">
        <v>584</v>
      </c>
      <c r="C53" s="122" t="s">
        <v>585</v>
      </c>
      <c r="D53" s="123">
        <v>40129</v>
      </c>
      <c r="E53" s="124" t="s">
        <v>579</v>
      </c>
      <c r="F53" s="124"/>
      <c r="G53" s="124"/>
      <c r="H53" s="80">
        <v>54.15</v>
      </c>
      <c r="I53" s="9" t="str">
        <f t="shared" si="4"/>
        <v>II JA</v>
      </c>
      <c r="J53" s="125" t="s">
        <v>537</v>
      </c>
      <c r="K53" s="126"/>
    </row>
    <row r="54" spans="1:11" ht="17.25" customHeight="1">
      <c r="A54" s="58">
        <v>3</v>
      </c>
      <c r="B54" s="121" t="s">
        <v>83</v>
      </c>
      <c r="C54" s="122" t="s">
        <v>361</v>
      </c>
      <c r="D54" s="123">
        <v>40134</v>
      </c>
      <c r="E54" s="124" t="s">
        <v>313</v>
      </c>
      <c r="F54" s="124" t="s">
        <v>34</v>
      </c>
      <c r="G54" s="124"/>
      <c r="H54" s="80">
        <v>58.51</v>
      </c>
      <c r="I54" s="9" t="b">
        <f t="shared" si="4"/>
        <v>0</v>
      </c>
      <c r="J54" s="125" t="s">
        <v>88</v>
      </c>
      <c r="K54" s="126"/>
    </row>
    <row r="55" spans="1:11" ht="17.25" customHeight="1">
      <c r="A55" s="58">
        <v>4</v>
      </c>
      <c r="B55" s="121" t="s">
        <v>39</v>
      </c>
      <c r="C55" s="122" t="s">
        <v>817</v>
      </c>
      <c r="D55" s="123" t="s">
        <v>818</v>
      </c>
      <c r="E55" s="124" t="s">
        <v>801</v>
      </c>
      <c r="F55" s="124" t="s">
        <v>802</v>
      </c>
      <c r="G55" s="124"/>
      <c r="H55" s="80">
        <v>53.54</v>
      </c>
      <c r="I55" s="9" t="str">
        <f t="shared" si="4"/>
        <v>II JA</v>
      </c>
      <c r="J55" s="125" t="s">
        <v>811</v>
      </c>
      <c r="K55" s="126"/>
    </row>
    <row r="56" spans="1:11" ht="17.25" customHeight="1">
      <c r="A56" s="58">
        <v>5</v>
      </c>
      <c r="B56" s="121" t="s">
        <v>109</v>
      </c>
      <c r="C56" s="122" t="s">
        <v>492</v>
      </c>
      <c r="D56" s="123" t="s">
        <v>493</v>
      </c>
      <c r="E56" s="124" t="s">
        <v>498</v>
      </c>
      <c r="F56" s="124" t="s">
        <v>485</v>
      </c>
      <c r="G56" s="124"/>
      <c r="H56" s="80">
        <v>58.93</v>
      </c>
      <c r="I56" s="9" t="b">
        <f t="shared" si="4"/>
        <v>0</v>
      </c>
      <c r="J56" s="125" t="s">
        <v>494</v>
      </c>
      <c r="K56" s="126"/>
    </row>
    <row r="57" spans="1:11" ht="17.25" customHeight="1">
      <c r="A57" s="58">
        <v>6</v>
      </c>
      <c r="B57" s="121" t="s">
        <v>105</v>
      </c>
      <c r="C57" s="122" t="s">
        <v>930</v>
      </c>
      <c r="D57" s="123" t="s">
        <v>493</v>
      </c>
      <c r="E57" s="124" t="s">
        <v>336</v>
      </c>
      <c r="F57" s="124" t="s">
        <v>35</v>
      </c>
      <c r="G57" s="124"/>
      <c r="H57" s="80">
        <v>58.06</v>
      </c>
      <c r="I57" s="9" t="str">
        <f t="shared" si="4"/>
        <v>III JA</v>
      </c>
      <c r="J57" s="125" t="s">
        <v>36</v>
      </c>
      <c r="K57" s="126"/>
    </row>
    <row r="58" spans="1:11" ht="17.25" customHeight="1">
      <c r="A58" s="58">
        <v>7</v>
      </c>
      <c r="B58" s="121" t="s">
        <v>495</v>
      </c>
      <c r="C58" s="122" t="s">
        <v>496</v>
      </c>
      <c r="D58" s="123" t="s">
        <v>497</v>
      </c>
      <c r="E58" s="124" t="s">
        <v>498</v>
      </c>
      <c r="F58" s="124" t="s">
        <v>485</v>
      </c>
      <c r="G58" s="124"/>
      <c r="H58" s="80">
        <v>61.6</v>
      </c>
      <c r="I58" s="9" t="b">
        <f t="shared" si="4"/>
        <v>0</v>
      </c>
      <c r="J58" s="125" t="s">
        <v>494</v>
      </c>
      <c r="K58" s="126"/>
    </row>
    <row r="59" spans="1:11" ht="17.25" customHeight="1">
      <c r="A59" s="58">
        <v>8</v>
      </c>
      <c r="B59" s="121" t="s">
        <v>60</v>
      </c>
      <c r="C59" s="122" t="s">
        <v>815</v>
      </c>
      <c r="D59" s="123" t="s">
        <v>816</v>
      </c>
      <c r="E59" s="124" t="s">
        <v>801</v>
      </c>
      <c r="F59" s="124" t="s">
        <v>802</v>
      </c>
      <c r="G59" s="124"/>
      <c r="H59" s="80">
        <v>54.92</v>
      </c>
      <c r="I59" s="9" t="str">
        <f t="shared" si="4"/>
        <v>II JA</v>
      </c>
      <c r="J59" s="125" t="s">
        <v>811</v>
      </c>
      <c r="K59" s="126"/>
    </row>
  </sheetData>
  <sheetProtection/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5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15" customWidth="1"/>
    <col min="2" max="2" width="11.140625" style="15" customWidth="1"/>
    <col min="3" max="3" width="15.421875" style="15" bestFit="1" customWidth="1"/>
    <col min="4" max="4" width="10.7109375" style="16" customWidth="1"/>
    <col min="5" max="5" width="13.57421875" style="17" bestFit="1" customWidth="1"/>
    <col min="6" max="6" width="12.8515625" style="17" bestFit="1" customWidth="1"/>
    <col min="7" max="7" width="11.28125" style="17" bestFit="1" customWidth="1"/>
    <col min="8" max="8" width="9.140625" style="20" customWidth="1"/>
    <col min="9" max="9" width="7.00390625" style="66" bestFit="1" customWidth="1"/>
    <col min="10" max="10" width="23.57421875" style="4" bestFit="1" customWidth="1"/>
    <col min="11" max="11" width="0" style="15" hidden="1" customWidth="1"/>
    <col min="12" max="16384" width="9.140625" style="15" customWidth="1"/>
  </cols>
  <sheetData>
    <row r="1" spans="1:12" s="1" customFormat="1" ht="15.75">
      <c r="A1" s="1" t="s">
        <v>409</v>
      </c>
      <c r="C1" s="5"/>
      <c r="D1" s="6"/>
      <c r="E1" s="6"/>
      <c r="F1" s="6"/>
      <c r="G1" s="7"/>
      <c r="H1" s="8"/>
      <c r="L1" s="7"/>
    </row>
    <row r="2" spans="1:12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  <c r="L2" s="7"/>
    </row>
    <row r="3" spans="1:10" s="4" customFormat="1" ht="12" customHeight="1">
      <c r="A3" s="1"/>
      <c r="B3" s="15"/>
      <c r="C3" s="23"/>
      <c r="D3" s="24"/>
      <c r="E3" s="25"/>
      <c r="F3" s="25"/>
      <c r="G3" s="25"/>
      <c r="H3" s="21"/>
      <c r="I3" s="22"/>
      <c r="J3" s="77"/>
    </row>
    <row r="4" spans="2:9" s="12" customFormat="1" ht="15.75">
      <c r="B4" s="1" t="s">
        <v>411</v>
      </c>
      <c r="C4" s="1"/>
      <c r="D4" s="5"/>
      <c r="E4" s="5"/>
      <c r="F4" s="5"/>
      <c r="G4" s="28"/>
      <c r="H4" s="40"/>
      <c r="I4" s="67"/>
    </row>
    <row r="5" spans="2:9" s="12" customFormat="1" ht="16.5" thickBot="1">
      <c r="B5" s="23"/>
      <c r="C5" s="1"/>
      <c r="D5" s="5"/>
      <c r="E5" s="5"/>
      <c r="F5" s="5"/>
      <c r="G5" s="28"/>
      <c r="H5" s="40"/>
      <c r="I5" s="67"/>
    </row>
    <row r="6" spans="1:10" s="52" customFormat="1" ht="18" customHeight="1" thickBot="1">
      <c r="A6" s="79" t="s">
        <v>1108</v>
      </c>
      <c r="B6" s="53" t="s">
        <v>3</v>
      </c>
      <c r="C6" s="54" t="s">
        <v>4</v>
      </c>
      <c r="D6" s="55" t="s">
        <v>5</v>
      </c>
      <c r="E6" s="56" t="s">
        <v>6</v>
      </c>
      <c r="F6" s="56" t="s">
        <v>7</v>
      </c>
      <c r="G6" s="56" t="s">
        <v>8</v>
      </c>
      <c r="H6" s="85" t="s">
        <v>14</v>
      </c>
      <c r="I6" s="65" t="s">
        <v>11</v>
      </c>
      <c r="J6" s="63" t="s">
        <v>12</v>
      </c>
    </row>
    <row r="7" spans="1:11" ht="17.25" customHeight="1">
      <c r="A7" s="58">
        <v>1</v>
      </c>
      <c r="B7" s="121" t="s">
        <v>658</v>
      </c>
      <c r="C7" s="122" t="s">
        <v>659</v>
      </c>
      <c r="D7" s="123">
        <v>39109</v>
      </c>
      <c r="E7" s="124" t="s">
        <v>602</v>
      </c>
      <c r="F7" s="124" t="s">
        <v>603</v>
      </c>
      <c r="G7" s="124"/>
      <c r="H7" s="80">
        <v>43.35</v>
      </c>
      <c r="I7" s="9" t="str">
        <f aca="true" t="shared" si="0" ref="I7:I34">IF(ISBLANK(H7),"",IF(H7&lt;=39.25,"KSM",IF(H7&lt;=41.25,"I A",IF(H7&lt;=44.14,"II A",IF(H7&lt;=47.64,"III A",IF(H7&lt;=51.64,"I JA",IF(H7&lt;=55.34,"II JA",IF(H7&lt;=58.14,"III JA"))))))))</f>
        <v>II A</v>
      </c>
      <c r="J7" s="125" t="s">
        <v>660</v>
      </c>
      <c r="K7" s="126" t="s">
        <v>1092</v>
      </c>
    </row>
    <row r="8" spans="1:11" ht="17.25" customHeight="1">
      <c r="A8" s="58">
        <v>2</v>
      </c>
      <c r="B8" s="121" t="s">
        <v>1075</v>
      </c>
      <c r="C8" s="122" t="s">
        <v>1058</v>
      </c>
      <c r="D8" s="123" t="s">
        <v>945</v>
      </c>
      <c r="E8" s="124" t="s">
        <v>992</v>
      </c>
      <c r="F8" s="124" t="s">
        <v>993</v>
      </c>
      <c r="G8" s="124"/>
      <c r="H8" s="80">
        <v>44.15</v>
      </c>
      <c r="I8" s="9" t="str">
        <f t="shared" si="0"/>
        <v>III A</v>
      </c>
      <c r="J8" s="125" t="s">
        <v>1059</v>
      </c>
      <c r="K8" s="126" t="s">
        <v>1022</v>
      </c>
    </row>
    <row r="9" spans="1:11" ht="17.25" customHeight="1">
      <c r="A9" s="58">
        <v>3</v>
      </c>
      <c r="B9" s="121" t="s">
        <v>146</v>
      </c>
      <c r="C9" s="122" t="s">
        <v>189</v>
      </c>
      <c r="D9" s="123" t="s">
        <v>420</v>
      </c>
      <c r="E9" s="124" t="s">
        <v>121</v>
      </c>
      <c r="F9" s="124" t="s">
        <v>125</v>
      </c>
      <c r="G9" s="124"/>
      <c r="H9" s="80">
        <v>45.46</v>
      </c>
      <c r="I9" s="9" t="str">
        <f t="shared" si="0"/>
        <v>III A</v>
      </c>
      <c r="J9" s="125" t="s">
        <v>127</v>
      </c>
      <c r="K9" s="126" t="s">
        <v>1100</v>
      </c>
    </row>
    <row r="10" spans="1:11" ht="17.25" customHeight="1">
      <c r="A10" s="58">
        <v>4</v>
      </c>
      <c r="B10" s="121" t="s">
        <v>83</v>
      </c>
      <c r="C10" s="122" t="s">
        <v>1023</v>
      </c>
      <c r="D10" s="123" t="s">
        <v>1024</v>
      </c>
      <c r="E10" s="124" t="s">
        <v>992</v>
      </c>
      <c r="F10" s="124" t="s">
        <v>993</v>
      </c>
      <c r="G10" s="124" t="s">
        <v>1018</v>
      </c>
      <c r="H10" s="80">
        <v>46.94</v>
      </c>
      <c r="I10" s="9" t="str">
        <f t="shared" si="0"/>
        <v>III A</v>
      </c>
      <c r="J10" s="125" t="s">
        <v>1079</v>
      </c>
      <c r="K10" s="126" t="s">
        <v>1090</v>
      </c>
    </row>
    <row r="11" spans="1:11" ht="17.25" customHeight="1">
      <c r="A11" s="58">
        <v>5</v>
      </c>
      <c r="B11" s="121" t="s">
        <v>89</v>
      </c>
      <c r="C11" s="122" t="s">
        <v>592</v>
      </c>
      <c r="D11" s="123">
        <v>39225</v>
      </c>
      <c r="E11" s="124" t="s">
        <v>381</v>
      </c>
      <c r="F11" s="124" t="s">
        <v>59</v>
      </c>
      <c r="G11" s="124"/>
      <c r="H11" s="80">
        <v>47.77</v>
      </c>
      <c r="I11" s="9" t="str">
        <f t="shared" si="0"/>
        <v>I JA</v>
      </c>
      <c r="J11" s="125" t="s">
        <v>593</v>
      </c>
      <c r="K11" s="126" t="s">
        <v>1096</v>
      </c>
    </row>
    <row r="12" spans="1:11" ht="17.25" customHeight="1">
      <c r="A12" s="58">
        <v>6</v>
      </c>
      <c r="B12" s="121" t="s">
        <v>105</v>
      </c>
      <c r="C12" s="122" t="s">
        <v>828</v>
      </c>
      <c r="D12" s="123" t="s">
        <v>295</v>
      </c>
      <c r="E12" s="124" t="s">
        <v>992</v>
      </c>
      <c r="F12" s="124" t="s">
        <v>993</v>
      </c>
      <c r="G12" s="124" t="s">
        <v>1018</v>
      </c>
      <c r="H12" s="80">
        <v>48.02</v>
      </c>
      <c r="I12" s="9" t="str">
        <f t="shared" si="0"/>
        <v>I JA</v>
      </c>
      <c r="J12" s="125" t="s">
        <v>1079</v>
      </c>
      <c r="K12" s="126" t="s">
        <v>1025</v>
      </c>
    </row>
    <row r="13" spans="1:11" ht="17.25" customHeight="1">
      <c r="A13" s="58">
        <v>7</v>
      </c>
      <c r="B13" s="121" t="s">
        <v>520</v>
      </c>
      <c r="C13" s="122" t="s">
        <v>521</v>
      </c>
      <c r="D13" s="123">
        <v>39729</v>
      </c>
      <c r="E13" s="124" t="s">
        <v>579</v>
      </c>
      <c r="F13" s="124" t="s">
        <v>508</v>
      </c>
      <c r="G13" s="124"/>
      <c r="H13" s="80">
        <v>48.13</v>
      </c>
      <c r="I13" s="9" t="str">
        <f t="shared" si="0"/>
        <v>I JA</v>
      </c>
      <c r="J13" s="125" t="s">
        <v>522</v>
      </c>
      <c r="K13" s="126">
        <v>48.14</v>
      </c>
    </row>
    <row r="14" spans="1:11" ht="16.5" customHeight="1">
      <c r="A14" s="58">
        <v>8</v>
      </c>
      <c r="B14" s="121" t="s">
        <v>864</v>
      </c>
      <c r="C14" s="122" t="s">
        <v>865</v>
      </c>
      <c r="D14" s="123" t="s">
        <v>866</v>
      </c>
      <c r="E14" s="124" t="s">
        <v>801</v>
      </c>
      <c r="F14" s="124" t="s">
        <v>802</v>
      </c>
      <c r="G14" s="124" t="s">
        <v>860</v>
      </c>
      <c r="H14" s="80">
        <v>48.57</v>
      </c>
      <c r="I14" s="9" t="str">
        <f t="shared" si="0"/>
        <v>I JA</v>
      </c>
      <c r="J14" s="125" t="s">
        <v>838</v>
      </c>
      <c r="K14" s="126" t="s">
        <v>1101</v>
      </c>
    </row>
    <row r="15" spans="1:11" ht="17.25" customHeight="1">
      <c r="A15" s="58">
        <v>9</v>
      </c>
      <c r="B15" s="121" t="s">
        <v>68</v>
      </c>
      <c r="C15" s="122" t="s">
        <v>612</v>
      </c>
      <c r="D15" s="123">
        <v>39127</v>
      </c>
      <c r="E15" s="124" t="s">
        <v>602</v>
      </c>
      <c r="F15" s="124" t="s">
        <v>603</v>
      </c>
      <c r="G15" s="124"/>
      <c r="H15" s="80">
        <v>49</v>
      </c>
      <c r="I15" s="9" t="str">
        <f t="shared" si="0"/>
        <v>I JA</v>
      </c>
      <c r="J15" s="125" t="s">
        <v>610</v>
      </c>
      <c r="K15" s="126" t="s">
        <v>1102</v>
      </c>
    </row>
    <row r="16" spans="1:11" ht="17.25" customHeight="1">
      <c r="A16" s="58">
        <v>10</v>
      </c>
      <c r="B16" s="121" t="s">
        <v>830</v>
      </c>
      <c r="C16" s="122" t="s">
        <v>831</v>
      </c>
      <c r="D16" s="123" t="s">
        <v>832</v>
      </c>
      <c r="E16" s="124" t="s">
        <v>801</v>
      </c>
      <c r="F16" s="124" t="s">
        <v>802</v>
      </c>
      <c r="G16" s="124"/>
      <c r="H16" s="80">
        <v>49.27</v>
      </c>
      <c r="I16" s="9" t="str">
        <f t="shared" si="0"/>
        <v>I JA</v>
      </c>
      <c r="J16" s="125" t="s">
        <v>829</v>
      </c>
      <c r="K16" s="126" t="s">
        <v>519</v>
      </c>
    </row>
    <row r="17" spans="1:11" ht="17.25" customHeight="1">
      <c r="A17" s="58">
        <v>11</v>
      </c>
      <c r="B17" s="121" t="s">
        <v>62</v>
      </c>
      <c r="C17" s="122" t="s">
        <v>582</v>
      </c>
      <c r="D17" s="123">
        <v>39326</v>
      </c>
      <c r="E17" s="124" t="s">
        <v>579</v>
      </c>
      <c r="F17" s="124"/>
      <c r="G17" s="124"/>
      <c r="H17" s="80">
        <v>49.35</v>
      </c>
      <c r="I17" s="9" t="str">
        <f t="shared" si="0"/>
        <v>I JA</v>
      </c>
      <c r="J17" s="125" t="s">
        <v>558</v>
      </c>
      <c r="K17" s="126" t="s">
        <v>1093</v>
      </c>
    </row>
    <row r="18" spans="1:11" ht="17.25" customHeight="1">
      <c r="A18" s="58">
        <v>12</v>
      </c>
      <c r="B18" s="121" t="s">
        <v>37</v>
      </c>
      <c r="C18" s="122" t="s">
        <v>517</v>
      </c>
      <c r="D18" s="123" t="s">
        <v>366</v>
      </c>
      <c r="E18" s="124" t="s">
        <v>579</v>
      </c>
      <c r="F18" s="124" t="s">
        <v>508</v>
      </c>
      <c r="G18" s="124"/>
      <c r="H18" s="80">
        <v>49.86</v>
      </c>
      <c r="I18" s="9" t="str">
        <f t="shared" si="0"/>
        <v>I JA</v>
      </c>
      <c r="J18" s="125" t="s">
        <v>518</v>
      </c>
      <c r="K18" s="126" t="s">
        <v>583</v>
      </c>
    </row>
    <row r="19" spans="1:11" ht="17.25" customHeight="1">
      <c r="A19" s="58">
        <v>13</v>
      </c>
      <c r="B19" s="121" t="s">
        <v>1052</v>
      </c>
      <c r="C19" s="122" t="s">
        <v>1053</v>
      </c>
      <c r="D19" s="123" t="s">
        <v>882</v>
      </c>
      <c r="E19" s="124" t="s">
        <v>992</v>
      </c>
      <c r="F19" s="124" t="s">
        <v>993</v>
      </c>
      <c r="G19" s="124"/>
      <c r="H19" s="80">
        <v>50.36</v>
      </c>
      <c r="I19" s="9" t="str">
        <f t="shared" si="0"/>
        <v>I JA</v>
      </c>
      <c r="J19" s="125" t="s">
        <v>1051</v>
      </c>
      <c r="K19" s="126" t="s">
        <v>1091</v>
      </c>
    </row>
    <row r="20" spans="1:11" ht="17.25" customHeight="1">
      <c r="A20" s="58">
        <v>14</v>
      </c>
      <c r="B20" s="121" t="s">
        <v>180</v>
      </c>
      <c r="C20" s="122" t="s">
        <v>609</v>
      </c>
      <c r="D20" s="123">
        <v>39143</v>
      </c>
      <c r="E20" s="124" t="s">
        <v>602</v>
      </c>
      <c r="F20" s="124" t="s">
        <v>603</v>
      </c>
      <c r="G20" s="124"/>
      <c r="H20" s="80">
        <v>50.68</v>
      </c>
      <c r="I20" s="9" t="str">
        <f t="shared" si="0"/>
        <v>I JA</v>
      </c>
      <c r="J20" s="125" t="s">
        <v>610</v>
      </c>
      <c r="K20" s="126" t="s">
        <v>523</v>
      </c>
    </row>
    <row r="21" spans="1:11" ht="17.25" customHeight="1">
      <c r="A21" s="58">
        <v>15</v>
      </c>
      <c r="B21" s="121" t="s">
        <v>561</v>
      </c>
      <c r="C21" s="122" t="s">
        <v>562</v>
      </c>
      <c r="D21" s="123">
        <v>39653</v>
      </c>
      <c r="E21" s="124" t="s">
        <v>579</v>
      </c>
      <c r="F21" s="124" t="s">
        <v>508</v>
      </c>
      <c r="G21" s="124"/>
      <c r="H21" s="80">
        <v>50.69</v>
      </c>
      <c r="I21" s="9" t="str">
        <f t="shared" si="0"/>
        <v>I JA</v>
      </c>
      <c r="J21" s="125" t="s">
        <v>563</v>
      </c>
      <c r="K21" s="126" t="s">
        <v>1097</v>
      </c>
    </row>
    <row r="22" spans="1:11" ht="17.25" customHeight="1">
      <c r="A22" s="58">
        <v>16</v>
      </c>
      <c r="B22" s="121" t="s">
        <v>113</v>
      </c>
      <c r="C22" s="122" t="s">
        <v>759</v>
      </c>
      <c r="D22" s="123" t="s">
        <v>760</v>
      </c>
      <c r="E22" s="124" t="s">
        <v>710</v>
      </c>
      <c r="F22" s="124" t="s">
        <v>709</v>
      </c>
      <c r="G22" s="124"/>
      <c r="H22" s="80">
        <v>50.78</v>
      </c>
      <c r="I22" s="9" t="str">
        <f t="shared" si="0"/>
        <v>I JA</v>
      </c>
      <c r="J22" s="125" t="s">
        <v>771</v>
      </c>
      <c r="K22" s="126" t="s">
        <v>559</v>
      </c>
    </row>
    <row r="23" spans="1:11" ht="17.25" customHeight="1">
      <c r="A23" s="58">
        <v>17</v>
      </c>
      <c r="B23" s="121" t="s">
        <v>570</v>
      </c>
      <c r="C23" s="122" t="s">
        <v>653</v>
      </c>
      <c r="D23" s="123">
        <v>39996</v>
      </c>
      <c r="E23" s="124" t="s">
        <v>602</v>
      </c>
      <c r="F23" s="124" t="s">
        <v>603</v>
      </c>
      <c r="G23" s="124"/>
      <c r="H23" s="80">
        <v>50.91</v>
      </c>
      <c r="I23" s="9" t="str">
        <f t="shared" si="0"/>
        <v>I JA</v>
      </c>
      <c r="J23" s="125" t="s">
        <v>651</v>
      </c>
      <c r="K23" s="126"/>
    </row>
    <row r="24" spans="1:11" ht="17.25" customHeight="1">
      <c r="A24" s="58">
        <v>18</v>
      </c>
      <c r="B24" s="121" t="s">
        <v>77</v>
      </c>
      <c r="C24" s="122" t="s">
        <v>698</v>
      </c>
      <c r="D24" s="123">
        <v>39498</v>
      </c>
      <c r="E24" s="124" t="s">
        <v>76</v>
      </c>
      <c r="F24" s="124" t="s">
        <v>689</v>
      </c>
      <c r="G24" s="124"/>
      <c r="H24" s="80">
        <v>51.22</v>
      </c>
      <c r="I24" s="9" t="str">
        <f t="shared" si="0"/>
        <v>I JA</v>
      </c>
      <c r="J24" s="125" t="s">
        <v>699</v>
      </c>
      <c r="K24" s="126" t="s">
        <v>564</v>
      </c>
    </row>
    <row r="25" spans="1:11" ht="17.25" customHeight="1">
      <c r="A25" s="58">
        <v>19</v>
      </c>
      <c r="B25" s="121" t="s">
        <v>103</v>
      </c>
      <c r="C25" s="122" t="s">
        <v>268</v>
      </c>
      <c r="D25" s="123">
        <v>39142</v>
      </c>
      <c r="E25" s="124" t="s">
        <v>313</v>
      </c>
      <c r="F25" s="124" t="s">
        <v>34</v>
      </c>
      <c r="G25" s="124"/>
      <c r="H25" s="80">
        <v>51.37</v>
      </c>
      <c r="I25" s="9" t="str">
        <f t="shared" si="0"/>
        <v>I JA</v>
      </c>
      <c r="J25" s="125" t="s">
        <v>88</v>
      </c>
      <c r="K25" s="126" t="s">
        <v>1029</v>
      </c>
    </row>
    <row r="26" spans="1:11" ht="17.25" customHeight="1">
      <c r="A26" s="58">
        <v>20</v>
      </c>
      <c r="B26" s="121" t="s">
        <v>1026</v>
      </c>
      <c r="C26" s="122" t="s">
        <v>1027</v>
      </c>
      <c r="D26" s="123" t="s">
        <v>1028</v>
      </c>
      <c r="E26" s="124" t="s">
        <v>992</v>
      </c>
      <c r="F26" s="124" t="s">
        <v>993</v>
      </c>
      <c r="G26" s="124" t="s">
        <v>1018</v>
      </c>
      <c r="H26" s="80">
        <v>51.62</v>
      </c>
      <c r="I26" s="9" t="str">
        <f t="shared" si="0"/>
        <v>I JA</v>
      </c>
      <c r="J26" s="125" t="s">
        <v>1079</v>
      </c>
      <c r="K26" s="126"/>
    </row>
    <row r="27" spans="1:11" ht="17.25" customHeight="1">
      <c r="A27" s="58">
        <v>21</v>
      </c>
      <c r="B27" s="121" t="s">
        <v>105</v>
      </c>
      <c r="C27" s="122" t="s">
        <v>1031</v>
      </c>
      <c r="D27" s="123" t="s">
        <v>965</v>
      </c>
      <c r="E27" s="124" t="s">
        <v>992</v>
      </c>
      <c r="F27" s="124" t="s">
        <v>993</v>
      </c>
      <c r="G27" s="124"/>
      <c r="H27" s="80">
        <v>51.87</v>
      </c>
      <c r="I27" s="9" t="str">
        <f t="shared" si="0"/>
        <v>II JA</v>
      </c>
      <c r="J27" s="125" t="s">
        <v>1081</v>
      </c>
      <c r="K27" s="126" t="s">
        <v>1004</v>
      </c>
    </row>
    <row r="28" spans="1:11" ht="17.25" customHeight="1">
      <c r="A28" s="58">
        <v>22</v>
      </c>
      <c r="B28" s="121" t="s">
        <v>1074</v>
      </c>
      <c r="C28" s="122" t="s">
        <v>1002</v>
      </c>
      <c r="D28" s="123" t="s">
        <v>1003</v>
      </c>
      <c r="E28" s="124" t="s">
        <v>992</v>
      </c>
      <c r="F28" s="124" t="s">
        <v>993</v>
      </c>
      <c r="G28" s="124"/>
      <c r="H28" s="80">
        <v>52.03</v>
      </c>
      <c r="I28" s="9" t="str">
        <f t="shared" si="0"/>
        <v>II JA</v>
      </c>
      <c r="J28" s="125" t="s">
        <v>997</v>
      </c>
      <c r="K28" s="126"/>
    </row>
    <row r="29" spans="1:11" ht="17.25" customHeight="1">
      <c r="A29" s="58">
        <v>23</v>
      </c>
      <c r="B29" s="121" t="s">
        <v>556</v>
      </c>
      <c r="C29" s="122" t="s">
        <v>557</v>
      </c>
      <c r="D29" s="123">
        <v>39721</v>
      </c>
      <c r="E29" s="124" t="s">
        <v>579</v>
      </c>
      <c r="F29" s="124" t="s">
        <v>508</v>
      </c>
      <c r="G29" s="124"/>
      <c r="H29" s="80">
        <v>52.42</v>
      </c>
      <c r="I29" s="9" t="str">
        <f t="shared" si="0"/>
        <v>II JA</v>
      </c>
      <c r="J29" s="125" t="s">
        <v>558</v>
      </c>
      <c r="K29" s="126"/>
    </row>
    <row r="30" spans="1:11" ht="17.25" customHeight="1">
      <c r="A30" s="58">
        <v>24</v>
      </c>
      <c r="B30" s="121" t="s">
        <v>63</v>
      </c>
      <c r="C30" s="122" t="s">
        <v>1060</v>
      </c>
      <c r="D30" s="123" t="s">
        <v>844</v>
      </c>
      <c r="E30" s="124" t="s">
        <v>992</v>
      </c>
      <c r="F30" s="124" t="s">
        <v>993</v>
      </c>
      <c r="G30" s="124"/>
      <c r="H30" s="80">
        <v>52.5</v>
      </c>
      <c r="I30" s="9" t="str">
        <f t="shared" si="0"/>
        <v>II JA</v>
      </c>
      <c r="J30" s="125" t="s">
        <v>1059</v>
      </c>
      <c r="K30" s="126"/>
    </row>
    <row r="31" spans="1:11" ht="17.25" customHeight="1">
      <c r="A31" s="58">
        <v>25</v>
      </c>
      <c r="B31" s="121" t="s">
        <v>1044</v>
      </c>
      <c r="C31" s="122" t="s">
        <v>1045</v>
      </c>
      <c r="D31" s="123" t="s">
        <v>501</v>
      </c>
      <c r="E31" s="124" t="s">
        <v>992</v>
      </c>
      <c r="F31" s="124" t="s">
        <v>993</v>
      </c>
      <c r="G31" s="124"/>
      <c r="H31" s="80">
        <v>53.44</v>
      </c>
      <c r="I31" s="9" t="str">
        <f t="shared" si="0"/>
        <v>II JA</v>
      </c>
      <c r="J31" s="125" t="s">
        <v>1043</v>
      </c>
      <c r="K31" s="126"/>
    </row>
    <row r="32" spans="1:11" ht="17.25" customHeight="1">
      <c r="A32" s="58">
        <v>26</v>
      </c>
      <c r="B32" s="121" t="s">
        <v>39</v>
      </c>
      <c r="C32" s="122" t="s">
        <v>817</v>
      </c>
      <c r="D32" s="123" t="s">
        <v>818</v>
      </c>
      <c r="E32" s="124" t="s">
        <v>801</v>
      </c>
      <c r="F32" s="124" t="s">
        <v>802</v>
      </c>
      <c r="G32" s="124"/>
      <c r="H32" s="80">
        <v>53.54</v>
      </c>
      <c r="I32" s="9" t="str">
        <f t="shared" si="0"/>
        <v>II JA</v>
      </c>
      <c r="J32" s="125" t="s">
        <v>811</v>
      </c>
      <c r="K32" s="126"/>
    </row>
    <row r="33" spans="1:11" ht="17.25" customHeight="1">
      <c r="A33" s="58">
        <v>27</v>
      </c>
      <c r="B33" s="121" t="s">
        <v>180</v>
      </c>
      <c r="C33" s="122" t="s">
        <v>347</v>
      </c>
      <c r="D33" s="123" t="s">
        <v>348</v>
      </c>
      <c r="E33" s="124" t="s">
        <v>149</v>
      </c>
      <c r="F33" s="124" t="s">
        <v>110</v>
      </c>
      <c r="G33" s="124" t="s">
        <v>346</v>
      </c>
      <c r="H33" s="80">
        <v>54.14</v>
      </c>
      <c r="I33" s="9" t="str">
        <f t="shared" si="0"/>
        <v>II JA</v>
      </c>
      <c r="J33" s="125" t="s">
        <v>38</v>
      </c>
      <c r="K33" s="126"/>
    </row>
    <row r="34" spans="1:11" ht="17.25" customHeight="1">
      <c r="A34" s="58">
        <v>28</v>
      </c>
      <c r="B34" s="121" t="s">
        <v>584</v>
      </c>
      <c r="C34" s="122" t="s">
        <v>585</v>
      </c>
      <c r="D34" s="123">
        <v>40129</v>
      </c>
      <c r="E34" s="124" t="s">
        <v>579</v>
      </c>
      <c r="F34" s="124"/>
      <c r="G34" s="124"/>
      <c r="H34" s="80">
        <v>54.15</v>
      </c>
      <c r="I34" s="9" t="str">
        <f t="shared" si="0"/>
        <v>II JA</v>
      </c>
      <c r="J34" s="125" t="s">
        <v>537</v>
      </c>
      <c r="K34" s="126"/>
    </row>
    <row r="35" spans="1:11" ht="17.25" customHeight="1">
      <c r="A35" s="132"/>
      <c r="B35" s="133"/>
      <c r="C35" s="134"/>
      <c r="D35" s="135"/>
      <c r="E35" s="136"/>
      <c r="F35" s="136"/>
      <c r="G35" s="136"/>
      <c r="H35" s="137"/>
      <c r="I35" s="132"/>
      <c r="J35" s="138"/>
      <c r="K35" s="140"/>
    </row>
    <row r="36" spans="1:12" s="1" customFormat="1" ht="15.75">
      <c r="A36" s="1" t="s">
        <v>409</v>
      </c>
      <c r="C36" s="5"/>
      <c r="D36" s="6"/>
      <c r="E36" s="6"/>
      <c r="F36" s="6"/>
      <c r="G36" s="7"/>
      <c r="H36" s="8"/>
      <c r="L36" s="7"/>
    </row>
    <row r="37" spans="1:12" s="1" customFormat="1" ht="15.75">
      <c r="A37" s="1" t="s">
        <v>410</v>
      </c>
      <c r="C37" s="5"/>
      <c r="D37" s="6"/>
      <c r="E37" s="6"/>
      <c r="F37" s="7"/>
      <c r="G37" s="7"/>
      <c r="H37" s="8"/>
      <c r="I37" s="8"/>
      <c r="J37" s="8"/>
      <c r="K37" s="11"/>
      <c r="L37" s="7"/>
    </row>
    <row r="38" spans="1:10" s="4" customFormat="1" ht="12" customHeight="1">
      <c r="A38" s="1"/>
      <c r="B38" s="15"/>
      <c r="C38" s="23"/>
      <c r="D38" s="24"/>
      <c r="E38" s="25"/>
      <c r="F38" s="25"/>
      <c r="G38" s="25"/>
      <c r="H38" s="21"/>
      <c r="I38" s="22"/>
      <c r="J38" s="77"/>
    </row>
    <row r="39" spans="2:9" s="12" customFormat="1" ht="15.75">
      <c r="B39" s="1" t="s">
        <v>411</v>
      </c>
      <c r="C39" s="1"/>
      <c r="D39" s="5"/>
      <c r="E39" s="5"/>
      <c r="F39" s="5"/>
      <c r="G39" s="28"/>
      <c r="H39" s="40"/>
      <c r="I39" s="67"/>
    </row>
    <row r="40" spans="2:9" s="12" customFormat="1" ht="16.5" thickBot="1">
      <c r="B40" s="23"/>
      <c r="C40" s="1"/>
      <c r="D40" s="5"/>
      <c r="E40" s="5"/>
      <c r="F40" s="5"/>
      <c r="G40" s="28"/>
      <c r="H40" s="40"/>
      <c r="I40" s="67"/>
    </row>
    <row r="41" spans="1:10" s="52" customFormat="1" ht="18" customHeight="1" thickBot="1">
      <c r="A41" s="79" t="s">
        <v>1108</v>
      </c>
      <c r="B41" s="53" t="s">
        <v>3</v>
      </c>
      <c r="C41" s="54" t="s">
        <v>4</v>
      </c>
      <c r="D41" s="55" t="s">
        <v>5</v>
      </c>
      <c r="E41" s="56" t="s">
        <v>6</v>
      </c>
      <c r="F41" s="56" t="s">
        <v>7</v>
      </c>
      <c r="G41" s="56" t="s">
        <v>8</v>
      </c>
      <c r="H41" s="85" t="s">
        <v>14</v>
      </c>
      <c r="I41" s="65" t="s">
        <v>11</v>
      </c>
      <c r="J41" s="63" t="s">
        <v>12</v>
      </c>
    </row>
    <row r="42" spans="1:11" ht="17.25" customHeight="1">
      <c r="A42" s="58">
        <v>29</v>
      </c>
      <c r="B42" s="121" t="s">
        <v>804</v>
      </c>
      <c r="C42" s="122" t="s">
        <v>805</v>
      </c>
      <c r="D42" s="123" t="s">
        <v>806</v>
      </c>
      <c r="E42" s="124" t="s">
        <v>801</v>
      </c>
      <c r="F42" s="124" t="s">
        <v>802</v>
      </c>
      <c r="G42" s="124"/>
      <c r="H42" s="80">
        <v>54.86</v>
      </c>
      <c r="I42" s="9" t="str">
        <f aca="true" t="shared" si="1" ref="I42:I53">IF(ISBLANK(H42),"",IF(H42&lt;=39.25,"KSM",IF(H42&lt;=41.25,"I A",IF(H42&lt;=44.14,"II A",IF(H42&lt;=47.64,"III A",IF(H42&lt;=51.64,"I JA",IF(H42&lt;=55.34,"II JA",IF(H42&lt;=58.14,"III JA"))))))))</f>
        <v>II JA</v>
      </c>
      <c r="J42" s="125" t="s">
        <v>803</v>
      </c>
      <c r="K42" s="126"/>
    </row>
    <row r="43" spans="1:11" ht="17.25" customHeight="1">
      <c r="A43" s="58">
        <v>30</v>
      </c>
      <c r="B43" s="121" t="s">
        <v>60</v>
      </c>
      <c r="C43" s="122" t="s">
        <v>815</v>
      </c>
      <c r="D43" s="123" t="s">
        <v>816</v>
      </c>
      <c r="E43" s="124" t="s">
        <v>801</v>
      </c>
      <c r="F43" s="124" t="s">
        <v>802</v>
      </c>
      <c r="G43" s="124"/>
      <c r="H43" s="80">
        <v>54.92</v>
      </c>
      <c r="I43" s="9" t="str">
        <f t="shared" si="1"/>
        <v>II JA</v>
      </c>
      <c r="J43" s="125" t="s">
        <v>811</v>
      </c>
      <c r="K43" s="126"/>
    </row>
    <row r="44" spans="1:11" ht="17.25" customHeight="1">
      <c r="A44" s="58">
        <v>31</v>
      </c>
      <c r="B44" s="121" t="s">
        <v>86</v>
      </c>
      <c r="C44" s="122" t="s">
        <v>371</v>
      </c>
      <c r="D44" s="123" t="s">
        <v>372</v>
      </c>
      <c r="E44" s="124" t="s">
        <v>379</v>
      </c>
      <c r="F44" s="124" t="s">
        <v>40</v>
      </c>
      <c r="G44" s="124"/>
      <c r="H44" s="80">
        <v>55.38</v>
      </c>
      <c r="I44" s="9" t="str">
        <f t="shared" si="1"/>
        <v>III JA</v>
      </c>
      <c r="J44" s="125" t="s">
        <v>54</v>
      </c>
      <c r="K44" s="126"/>
    </row>
    <row r="45" spans="1:11" ht="17.25" customHeight="1">
      <c r="A45" s="58">
        <v>32</v>
      </c>
      <c r="B45" s="121" t="s">
        <v>1046</v>
      </c>
      <c r="C45" s="122" t="s">
        <v>1047</v>
      </c>
      <c r="D45" s="123">
        <v>39324</v>
      </c>
      <c r="E45" s="124" t="s">
        <v>992</v>
      </c>
      <c r="F45" s="124" t="s">
        <v>993</v>
      </c>
      <c r="G45" s="124"/>
      <c r="H45" s="80">
        <v>55.74</v>
      </c>
      <c r="I45" s="9" t="str">
        <f t="shared" si="1"/>
        <v>III JA</v>
      </c>
      <c r="J45" s="125" t="s">
        <v>1043</v>
      </c>
      <c r="K45" s="126"/>
    </row>
    <row r="46" spans="1:11" ht="17.25" customHeight="1">
      <c r="A46" s="58">
        <v>32</v>
      </c>
      <c r="B46" s="121" t="s">
        <v>32</v>
      </c>
      <c r="C46" s="122" t="s">
        <v>332</v>
      </c>
      <c r="D46" s="123" t="s">
        <v>725</v>
      </c>
      <c r="E46" s="124" t="s">
        <v>992</v>
      </c>
      <c r="F46" s="124" t="s">
        <v>993</v>
      </c>
      <c r="G46" s="124"/>
      <c r="H46" s="80">
        <v>55.74</v>
      </c>
      <c r="I46" s="9" t="str">
        <f t="shared" si="1"/>
        <v>III JA</v>
      </c>
      <c r="J46" s="125" t="s">
        <v>1043</v>
      </c>
      <c r="K46" s="126"/>
    </row>
    <row r="47" spans="1:11" ht="17.25" customHeight="1">
      <c r="A47" s="58">
        <v>34</v>
      </c>
      <c r="B47" s="121" t="s">
        <v>194</v>
      </c>
      <c r="C47" s="122" t="s">
        <v>795</v>
      </c>
      <c r="D47" s="123">
        <v>40034</v>
      </c>
      <c r="E47" s="124" t="s">
        <v>313</v>
      </c>
      <c r="F47" s="124" t="s">
        <v>34</v>
      </c>
      <c r="G47" s="124"/>
      <c r="H47" s="80">
        <v>55.84</v>
      </c>
      <c r="I47" s="9" t="str">
        <f t="shared" si="1"/>
        <v>III JA</v>
      </c>
      <c r="J47" s="125" t="s">
        <v>88</v>
      </c>
      <c r="K47" s="126"/>
    </row>
    <row r="48" spans="1:11" ht="17.25" customHeight="1">
      <c r="A48" s="58">
        <v>35</v>
      </c>
      <c r="B48" s="121" t="s">
        <v>105</v>
      </c>
      <c r="C48" s="122" t="s">
        <v>930</v>
      </c>
      <c r="D48" s="123" t="s">
        <v>493</v>
      </c>
      <c r="E48" s="124" t="s">
        <v>336</v>
      </c>
      <c r="F48" s="124" t="s">
        <v>35</v>
      </c>
      <c r="G48" s="124"/>
      <c r="H48" s="80">
        <v>58.06</v>
      </c>
      <c r="I48" s="9" t="str">
        <f t="shared" si="1"/>
        <v>III JA</v>
      </c>
      <c r="J48" s="125" t="s">
        <v>36</v>
      </c>
      <c r="K48" s="126"/>
    </row>
    <row r="49" spans="1:11" ht="17.25" customHeight="1">
      <c r="A49" s="58">
        <v>36</v>
      </c>
      <c r="B49" s="121" t="s">
        <v>83</v>
      </c>
      <c r="C49" s="122" t="s">
        <v>361</v>
      </c>
      <c r="D49" s="123">
        <v>40134</v>
      </c>
      <c r="E49" s="124" t="s">
        <v>313</v>
      </c>
      <c r="F49" s="124" t="s">
        <v>34</v>
      </c>
      <c r="G49" s="124"/>
      <c r="H49" s="80">
        <v>58.51</v>
      </c>
      <c r="I49" s="143" t="b">
        <f t="shared" si="1"/>
        <v>0</v>
      </c>
      <c r="J49" s="125" t="s">
        <v>88</v>
      </c>
      <c r="K49" s="126"/>
    </row>
    <row r="50" spans="1:11" ht="17.25" customHeight="1">
      <c r="A50" s="58">
        <v>37</v>
      </c>
      <c r="B50" s="121" t="s">
        <v>387</v>
      </c>
      <c r="C50" s="122" t="s">
        <v>974</v>
      </c>
      <c r="D50" s="123" t="s">
        <v>965</v>
      </c>
      <c r="E50" s="124" t="s">
        <v>367</v>
      </c>
      <c r="F50" s="124" t="s">
        <v>42</v>
      </c>
      <c r="G50" s="124"/>
      <c r="H50" s="80">
        <v>58.92</v>
      </c>
      <c r="I50" s="143" t="b">
        <f t="shared" si="1"/>
        <v>0</v>
      </c>
      <c r="J50" s="125" t="s">
        <v>988</v>
      </c>
      <c r="K50" s="126"/>
    </row>
    <row r="51" spans="1:11" ht="17.25" customHeight="1">
      <c r="A51" s="58">
        <v>38</v>
      </c>
      <c r="B51" s="121" t="s">
        <v>109</v>
      </c>
      <c r="C51" s="122" t="s">
        <v>492</v>
      </c>
      <c r="D51" s="123" t="s">
        <v>493</v>
      </c>
      <c r="E51" s="124" t="s">
        <v>498</v>
      </c>
      <c r="F51" s="124" t="s">
        <v>485</v>
      </c>
      <c r="G51" s="124"/>
      <c r="H51" s="80">
        <v>58.93</v>
      </c>
      <c r="I51" s="143" t="b">
        <f t="shared" si="1"/>
        <v>0</v>
      </c>
      <c r="J51" s="125" t="s">
        <v>494</v>
      </c>
      <c r="K51" s="126"/>
    </row>
    <row r="52" spans="1:11" ht="17.25" customHeight="1">
      <c r="A52" s="58">
        <v>39</v>
      </c>
      <c r="B52" s="121" t="s">
        <v>570</v>
      </c>
      <c r="C52" s="122" t="s">
        <v>343</v>
      </c>
      <c r="D52" s="123">
        <v>39553</v>
      </c>
      <c r="E52" s="124" t="s">
        <v>602</v>
      </c>
      <c r="F52" s="124" t="s">
        <v>603</v>
      </c>
      <c r="G52" s="124"/>
      <c r="H52" s="80">
        <v>59.29</v>
      </c>
      <c r="I52" s="143" t="b">
        <f t="shared" si="1"/>
        <v>0</v>
      </c>
      <c r="J52" s="125" t="s">
        <v>627</v>
      </c>
      <c r="K52" s="126"/>
    </row>
    <row r="53" spans="1:11" ht="17.25" customHeight="1">
      <c r="A53" s="58">
        <v>40</v>
      </c>
      <c r="B53" s="121" t="s">
        <v>495</v>
      </c>
      <c r="C53" s="122" t="s">
        <v>496</v>
      </c>
      <c r="D53" s="123" t="s">
        <v>497</v>
      </c>
      <c r="E53" s="124" t="s">
        <v>498</v>
      </c>
      <c r="F53" s="124" t="s">
        <v>485</v>
      </c>
      <c r="G53" s="124"/>
      <c r="H53" s="80">
        <v>61.6</v>
      </c>
      <c r="I53" s="143" t="b">
        <f t="shared" si="1"/>
        <v>0</v>
      </c>
      <c r="J53" s="125" t="s">
        <v>494</v>
      </c>
      <c r="K53" s="126"/>
    </row>
  </sheetData>
  <sheetProtection/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15" customWidth="1"/>
    <col min="2" max="2" width="11.140625" style="15" customWidth="1"/>
    <col min="3" max="3" width="12.00390625" style="15" customWidth="1"/>
    <col min="4" max="4" width="10.7109375" style="16" customWidth="1"/>
    <col min="5" max="5" width="13.57421875" style="17" bestFit="1" customWidth="1"/>
    <col min="6" max="6" width="12.8515625" style="17" bestFit="1" customWidth="1"/>
    <col min="7" max="7" width="11.28125" style="17" bestFit="1" customWidth="1"/>
    <col min="8" max="8" width="9.140625" style="20" customWidth="1"/>
    <col min="9" max="9" width="6.421875" style="66" bestFit="1" customWidth="1"/>
    <col min="10" max="10" width="20.28125" style="84" bestFit="1" customWidth="1"/>
    <col min="11" max="11" width="0" style="15" hidden="1" customWidth="1"/>
    <col min="12" max="16384" width="9.140625" style="15" customWidth="1"/>
  </cols>
  <sheetData>
    <row r="1" spans="1:8" s="1" customFormat="1" ht="15.75">
      <c r="A1" s="1" t="s">
        <v>409</v>
      </c>
      <c r="C1" s="5"/>
      <c r="D1" s="6"/>
      <c r="E1" s="6"/>
      <c r="F1" s="6"/>
      <c r="G1" s="7"/>
      <c r="H1" s="8"/>
    </row>
    <row r="2" spans="1:11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</row>
    <row r="3" ht="12.75">
      <c r="B3" s="23"/>
    </row>
    <row r="4" spans="2:10" s="12" customFormat="1" ht="15.75">
      <c r="B4" s="1" t="s">
        <v>412</v>
      </c>
      <c r="C4" s="1"/>
      <c r="D4" s="5"/>
      <c r="E4" s="5"/>
      <c r="F4" s="5"/>
      <c r="G4" s="28"/>
      <c r="H4" s="40"/>
      <c r="I4" s="67"/>
      <c r="J4" s="8"/>
    </row>
    <row r="5" spans="2:9" s="12" customFormat="1" ht="16.5" thickBot="1">
      <c r="B5" s="23">
        <v>1</v>
      </c>
      <c r="C5" s="1" t="s">
        <v>1087</v>
      </c>
      <c r="D5" s="5"/>
      <c r="E5" s="5"/>
      <c r="F5" s="5"/>
      <c r="G5" s="28"/>
      <c r="H5" s="40"/>
      <c r="I5" s="67"/>
    </row>
    <row r="6" spans="1:10" s="52" customFormat="1" ht="18" customHeight="1" thickBot="1">
      <c r="A6" s="79" t="s">
        <v>186</v>
      </c>
      <c r="B6" s="53" t="s">
        <v>3</v>
      </c>
      <c r="C6" s="54" t="s">
        <v>4</v>
      </c>
      <c r="D6" s="55" t="s">
        <v>5</v>
      </c>
      <c r="E6" s="56" t="s">
        <v>6</v>
      </c>
      <c r="F6" s="56" t="s">
        <v>7</v>
      </c>
      <c r="G6" s="56" t="s">
        <v>8</v>
      </c>
      <c r="H6" s="85" t="s">
        <v>14</v>
      </c>
      <c r="I6" s="65" t="s">
        <v>11</v>
      </c>
      <c r="J6" s="63" t="s">
        <v>12</v>
      </c>
    </row>
    <row r="7" spans="1:11" ht="18" customHeight="1">
      <c r="A7" s="58">
        <v>1</v>
      </c>
      <c r="B7" s="121" t="s">
        <v>261</v>
      </c>
      <c r="C7" s="122" t="s">
        <v>259</v>
      </c>
      <c r="D7" s="123">
        <v>39095</v>
      </c>
      <c r="E7" s="124" t="s">
        <v>76</v>
      </c>
      <c r="F7" s="124" t="s">
        <v>689</v>
      </c>
      <c r="G7" s="124"/>
      <c r="H7" s="86">
        <v>49</v>
      </c>
      <c r="I7" s="9" t="str">
        <f aca="true" t="shared" si="0" ref="I7:I14">IF(ISBLANK(H7),"",IF(H7&lt;=34.5,"KSM",IF(H7&lt;=36,"I A",IF(H7&lt;=38.5,"II A",IF(H7&lt;=42,"III A",IF(H7&lt;=46,"I JA",IF(H7&lt;=50,"II JA",IF(H7&lt;=53,"III JA"))))))))</f>
        <v>II JA</v>
      </c>
      <c r="J7" s="125" t="s">
        <v>102</v>
      </c>
      <c r="K7" s="126" t="s">
        <v>1099</v>
      </c>
    </row>
    <row r="8" spans="1:11" ht="16.5" customHeight="1">
      <c r="A8" s="58">
        <v>2</v>
      </c>
      <c r="B8" s="121" t="s">
        <v>130</v>
      </c>
      <c r="C8" s="122" t="s">
        <v>131</v>
      </c>
      <c r="D8" s="123" t="s">
        <v>132</v>
      </c>
      <c r="E8" s="124" t="s">
        <v>382</v>
      </c>
      <c r="F8" s="124" t="s">
        <v>129</v>
      </c>
      <c r="G8" s="124" t="s">
        <v>29</v>
      </c>
      <c r="H8" s="86">
        <v>47.36</v>
      </c>
      <c r="I8" s="9" t="str">
        <f t="shared" si="0"/>
        <v>II JA</v>
      </c>
      <c r="J8" s="125" t="s">
        <v>45</v>
      </c>
      <c r="K8" s="126" t="s">
        <v>1088</v>
      </c>
    </row>
    <row r="9" spans="1:11" ht="16.5" customHeight="1">
      <c r="A9" s="58">
        <v>3</v>
      </c>
      <c r="B9" s="121" t="s">
        <v>117</v>
      </c>
      <c r="C9" s="122" t="s">
        <v>641</v>
      </c>
      <c r="D9" s="123">
        <v>39188</v>
      </c>
      <c r="E9" s="124" t="s">
        <v>602</v>
      </c>
      <c r="F9" s="124" t="s">
        <v>603</v>
      </c>
      <c r="G9" s="124"/>
      <c r="H9" s="86">
        <v>45.82</v>
      </c>
      <c r="I9" s="9" t="str">
        <f t="shared" si="0"/>
        <v>I JA</v>
      </c>
      <c r="J9" s="125" t="s">
        <v>635</v>
      </c>
      <c r="K9" s="126">
        <v>45.42</v>
      </c>
    </row>
    <row r="10" spans="1:11" ht="16.5" customHeight="1">
      <c r="A10" s="58">
        <v>4</v>
      </c>
      <c r="B10" s="121" t="s">
        <v>642</v>
      </c>
      <c r="C10" s="122" t="s">
        <v>390</v>
      </c>
      <c r="D10" s="123">
        <v>39162</v>
      </c>
      <c r="E10" s="124" t="s">
        <v>602</v>
      </c>
      <c r="F10" s="124" t="s">
        <v>603</v>
      </c>
      <c r="G10" s="124"/>
      <c r="H10" s="86">
        <v>43.56</v>
      </c>
      <c r="I10" s="9" t="str">
        <f t="shared" si="0"/>
        <v>I JA</v>
      </c>
      <c r="J10" s="125" t="s">
        <v>635</v>
      </c>
      <c r="K10" s="126">
        <v>44.33</v>
      </c>
    </row>
    <row r="11" spans="1:11" ht="16.5" customHeight="1">
      <c r="A11" s="58">
        <v>5</v>
      </c>
      <c r="B11" s="121" t="s">
        <v>174</v>
      </c>
      <c r="C11" s="122" t="s">
        <v>867</v>
      </c>
      <c r="D11" s="123" t="s">
        <v>868</v>
      </c>
      <c r="E11" s="124" t="s">
        <v>801</v>
      </c>
      <c r="F11" s="124" t="s">
        <v>802</v>
      </c>
      <c r="G11" s="124" t="s">
        <v>860</v>
      </c>
      <c r="H11" s="86">
        <v>45.03</v>
      </c>
      <c r="I11" s="9" t="str">
        <f t="shared" si="0"/>
        <v>I JA</v>
      </c>
      <c r="J11" s="125" t="s">
        <v>838</v>
      </c>
      <c r="K11" s="126" t="s">
        <v>1103</v>
      </c>
    </row>
    <row r="12" spans="1:11" ht="16.5" customHeight="1">
      <c r="A12" s="58">
        <v>6</v>
      </c>
      <c r="B12" s="121" t="s">
        <v>368</v>
      </c>
      <c r="C12" s="122" t="s">
        <v>650</v>
      </c>
      <c r="D12" s="123">
        <v>39631</v>
      </c>
      <c r="E12" s="124" t="s">
        <v>602</v>
      </c>
      <c r="F12" s="124" t="s">
        <v>603</v>
      </c>
      <c r="G12" s="124"/>
      <c r="H12" s="86">
        <v>46.51</v>
      </c>
      <c r="I12" s="9" t="str">
        <f t="shared" si="0"/>
        <v>II JA</v>
      </c>
      <c r="J12" s="125" t="s">
        <v>651</v>
      </c>
      <c r="K12" s="126" t="s">
        <v>1094</v>
      </c>
    </row>
    <row r="13" spans="1:11" ht="16.5" customHeight="1">
      <c r="A13" s="58">
        <v>7</v>
      </c>
      <c r="B13" s="121" t="s">
        <v>264</v>
      </c>
      <c r="C13" s="122" t="s">
        <v>265</v>
      </c>
      <c r="D13" s="123">
        <v>39094</v>
      </c>
      <c r="E13" s="124" t="s">
        <v>76</v>
      </c>
      <c r="F13" s="124" t="s">
        <v>689</v>
      </c>
      <c r="G13" s="124"/>
      <c r="H13" s="86">
        <v>46.85</v>
      </c>
      <c r="I13" s="9" t="str">
        <f t="shared" si="0"/>
        <v>II JA</v>
      </c>
      <c r="J13" s="125" t="s">
        <v>696</v>
      </c>
      <c r="K13" s="126">
        <v>46.63</v>
      </c>
    </row>
    <row r="14" spans="1:11" ht="16.5" customHeight="1">
      <c r="A14" s="58">
        <v>8</v>
      </c>
      <c r="B14" s="121" t="s">
        <v>552</v>
      </c>
      <c r="C14" s="122" t="s">
        <v>995</v>
      </c>
      <c r="D14" s="123" t="s">
        <v>996</v>
      </c>
      <c r="E14" s="124" t="s">
        <v>992</v>
      </c>
      <c r="F14" s="124" t="s">
        <v>993</v>
      </c>
      <c r="G14" s="124"/>
      <c r="H14" s="86">
        <v>46.46</v>
      </c>
      <c r="I14" s="9" t="str">
        <f t="shared" si="0"/>
        <v>II JA</v>
      </c>
      <c r="J14" s="125" t="s">
        <v>997</v>
      </c>
      <c r="K14" s="126" t="s">
        <v>998</v>
      </c>
    </row>
    <row r="15" spans="2:9" s="12" customFormat="1" ht="16.5" thickBot="1">
      <c r="B15" s="23">
        <v>2</v>
      </c>
      <c r="C15" s="1" t="s">
        <v>1087</v>
      </c>
      <c r="D15" s="5"/>
      <c r="E15" s="5"/>
      <c r="F15" s="5"/>
      <c r="G15" s="28"/>
      <c r="H15" s="40"/>
      <c r="I15" s="67"/>
    </row>
    <row r="16" spans="1:10" s="52" customFormat="1" ht="18" customHeight="1" thickBot="1">
      <c r="A16" s="79" t="s">
        <v>186</v>
      </c>
      <c r="B16" s="53" t="s">
        <v>3</v>
      </c>
      <c r="C16" s="54" t="s">
        <v>4</v>
      </c>
      <c r="D16" s="55" t="s">
        <v>5</v>
      </c>
      <c r="E16" s="56" t="s">
        <v>6</v>
      </c>
      <c r="F16" s="56" t="s">
        <v>7</v>
      </c>
      <c r="G16" s="56" t="s">
        <v>8</v>
      </c>
      <c r="H16" s="85" t="s">
        <v>14</v>
      </c>
      <c r="I16" s="65" t="s">
        <v>11</v>
      </c>
      <c r="J16" s="63" t="s">
        <v>12</v>
      </c>
    </row>
    <row r="17" spans="1:11" ht="16.5" customHeight="1">
      <c r="A17" s="58">
        <v>1</v>
      </c>
      <c r="B17" s="121" t="s">
        <v>373</v>
      </c>
      <c r="C17" s="122" t="s">
        <v>374</v>
      </c>
      <c r="D17" s="123" t="s">
        <v>375</v>
      </c>
      <c r="E17" s="124" t="s">
        <v>379</v>
      </c>
      <c r="F17" s="124" t="s">
        <v>40</v>
      </c>
      <c r="G17" s="124"/>
      <c r="H17" s="86">
        <v>52.92</v>
      </c>
      <c r="I17" s="9" t="str">
        <f aca="true" t="shared" si="1" ref="I17:I24">IF(ISBLANK(H17),"",IF(H17&lt;=34.5,"KSM",IF(H17&lt;=36,"I A",IF(H17&lt;=38.5,"II A",IF(H17&lt;=42,"III A",IF(H17&lt;=46,"I JA",IF(H17&lt;=50,"II JA",IF(H17&lt;=53,"III JA"))))))))</f>
        <v>III JA</v>
      </c>
      <c r="J17" s="125" t="s">
        <v>54</v>
      </c>
      <c r="K17" s="126"/>
    </row>
    <row r="18" spans="1:11" ht="16.5" customHeight="1">
      <c r="A18" s="58">
        <v>2</v>
      </c>
      <c r="B18" s="121" t="s">
        <v>56</v>
      </c>
      <c r="C18" s="122" t="s">
        <v>893</v>
      </c>
      <c r="D18" s="123" t="s">
        <v>894</v>
      </c>
      <c r="E18" s="124" t="s">
        <v>801</v>
      </c>
      <c r="F18" s="124" t="s">
        <v>802</v>
      </c>
      <c r="G18" s="124"/>
      <c r="H18" s="86">
        <v>53.78</v>
      </c>
      <c r="I18" s="9" t="b">
        <f t="shared" si="1"/>
        <v>0</v>
      </c>
      <c r="J18" s="125" t="s">
        <v>892</v>
      </c>
      <c r="K18" s="126" t="s">
        <v>895</v>
      </c>
    </row>
    <row r="19" spans="1:11" ht="16.5" customHeight="1">
      <c r="A19" s="58">
        <v>3</v>
      </c>
      <c r="B19" s="121" t="s">
        <v>716</v>
      </c>
      <c r="C19" s="122" t="s">
        <v>717</v>
      </c>
      <c r="D19" s="123" t="s">
        <v>718</v>
      </c>
      <c r="E19" s="124" t="s">
        <v>710</v>
      </c>
      <c r="F19" s="124" t="s">
        <v>709</v>
      </c>
      <c r="G19" s="124"/>
      <c r="H19" s="86">
        <v>49.39</v>
      </c>
      <c r="I19" s="9" t="str">
        <f t="shared" si="1"/>
        <v>II JA</v>
      </c>
      <c r="J19" s="125" t="s">
        <v>767</v>
      </c>
      <c r="K19" s="126"/>
    </row>
    <row r="20" spans="1:11" ht="16.5" customHeight="1">
      <c r="A20" s="58">
        <v>4</v>
      </c>
      <c r="B20" s="121" t="s">
        <v>318</v>
      </c>
      <c r="C20" s="122" t="s">
        <v>319</v>
      </c>
      <c r="D20" s="123">
        <v>39484</v>
      </c>
      <c r="E20" s="124" t="s">
        <v>50</v>
      </c>
      <c r="F20" s="124" t="s">
        <v>51</v>
      </c>
      <c r="G20" s="124" t="s">
        <v>49</v>
      </c>
      <c r="H20" s="86">
        <v>54.02</v>
      </c>
      <c r="I20" s="9" t="b">
        <f t="shared" si="1"/>
        <v>0</v>
      </c>
      <c r="J20" s="125" t="s">
        <v>52</v>
      </c>
      <c r="K20" s="126" t="s">
        <v>1104</v>
      </c>
    </row>
    <row r="21" spans="1:11" ht="16.5" customHeight="1">
      <c r="A21" s="58">
        <v>5</v>
      </c>
      <c r="B21" s="121" t="s">
        <v>459</v>
      </c>
      <c r="C21" s="122" t="s">
        <v>460</v>
      </c>
      <c r="D21" s="123" t="s">
        <v>196</v>
      </c>
      <c r="E21" s="124" t="s">
        <v>21</v>
      </c>
      <c r="F21" s="124" t="s">
        <v>22</v>
      </c>
      <c r="G21" s="124"/>
      <c r="H21" s="86">
        <v>62.22</v>
      </c>
      <c r="I21" s="9" t="b">
        <f t="shared" si="1"/>
        <v>0</v>
      </c>
      <c r="J21" s="125" t="s">
        <v>23</v>
      </c>
      <c r="K21" s="141"/>
    </row>
    <row r="22" spans="1:11" ht="16.5" customHeight="1">
      <c r="A22" s="58">
        <v>6</v>
      </c>
      <c r="B22" s="121" t="s">
        <v>1032</v>
      </c>
      <c r="C22" s="122" t="s">
        <v>1033</v>
      </c>
      <c r="D22" s="123" t="s">
        <v>1034</v>
      </c>
      <c r="E22" s="124" t="s">
        <v>992</v>
      </c>
      <c r="F22" s="124" t="s">
        <v>993</v>
      </c>
      <c r="G22" s="124"/>
      <c r="H22" s="86">
        <v>50.74</v>
      </c>
      <c r="I22" s="9" t="str">
        <f t="shared" si="1"/>
        <v>III JA</v>
      </c>
      <c r="J22" s="125" t="s">
        <v>1081</v>
      </c>
      <c r="K22" s="126"/>
    </row>
    <row r="23" spans="1:11" ht="16.5" customHeight="1">
      <c r="A23" s="58">
        <v>7</v>
      </c>
      <c r="B23" s="121" t="s">
        <v>746</v>
      </c>
      <c r="C23" s="122" t="s">
        <v>747</v>
      </c>
      <c r="D23" s="123" t="s">
        <v>748</v>
      </c>
      <c r="E23" s="124" t="s">
        <v>710</v>
      </c>
      <c r="F23" s="124" t="s">
        <v>709</v>
      </c>
      <c r="G23" s="124"/>
      <c r="H23" s="86">
        <v>50.84</v>
      </c>
      <c r="I23" s="9" t="str">
        <f t="shared" si="1"/>
        <v>III JA</v>
      </c>
      <c r="J23" s="125" t="s">
        <v>770</v>
      </c>
      <c r="K23" s="126"/>
    </row>
    <row r="24" spans="1:11" s="2" customFormat="1" ht="17.25" customHeight="1">
      <c r="A24" s="58">
        <v>8</v>
      </c>
      <c r="B24" s="121"/>
      <c r="C24" s="122"/>
      <c r="D24" s="123"/>
      <c r="E24" s="124"/>
      <c r="F24" s="124"/>
      <c r="G24" s="124"/>
      <c r="H24" s="86"/>
      <c r="I24" s="9">
        <f t="shared" si="1"/>
      </c>
      <c r="J24" s="125"/>
      <c r="K24" s="140"/>
    </row>
    <row r="25" spans="2:9" s="12" customFormat="1" ht="16.5" thickBot="1">
      <c r="B25" s="23">
        <v>3</v>
      </c>
      <c r="C25" s="1" t="s">
        <v>1087</v>
      </c>
      <c r="D25" s="5"/>
      <c r="E25" s="5"/>
      <c r="F25" s="5"/>
      <c r="G25" s="28"/>
      <c r="H25" s="40"/>
      <c r="I25" s="67"/>
    </row>
    <row r="26" spans="1:10" s="52" customFormat="1" ht="18" customHeight="1" thickBot="1">
      <c r="A26" s="79" t="s">
        <v>186</v>
      </c>
      <c r="B26" s="53" t="s">
        <v>3</v>
      </c>
      <c r="C26" s="54" t="s">
        <v>4</v>
      </c>
      <c r="D26" s="55" t="s">
        <v>5</v>
      </c>
      <c r="E26" s="56" t="s">
        <v>6</v>
      </c>
      <c r="F26" s="56" t="s">
        <v>7</v>
      </c>
      <c r="G26" s="56" t="s">
        <v>8</v>
      </c>
      <c r="H26" s="85" t="s">
        <v>14</v>
      </c>
      <c r="I26" s="65" t="s">
        <v>11</v>
      </c>
      <c r="J26" s="63" t="s">
        <v>12</v>
      </c>
    </row>
    <row r="27" spans="1:11" ht="16.5" customHeight="1">
      <c r="A27" s="58">
        <v>1</v>
      </c>
      <c r="B27" s="121" t="s">
        <v>628</v>
      </c>
      <c r="C27" s="122" t="s">
        <v>629</v>
      </c>
      <c r="D27" s="123">
        <v>39835</v>
      </c>
      <c r="E27" s="124" t="s">
        <v>602</v>
      </c>
      <c r="F27" s="124" t="s">
        <v>603</v>
      </c>
      <c r="G27" s="124"/>
      <c r="H27" s="86">
        <v>50.34</v>
      </c>
      <c r="I27" s="9" t="str">
        <f aca="true" t="shared" si="2" ref="I27:I34">IF(ISBLANK(H27),"",IF(H27&lt;=34.5,"KSM",IF(H27&lt;=36,"I A",IF(H27&lt;=38.5,"II A",IF(H27&lt;=42,"III A",IF(H27&lt;=46,"I JA",IF(H27&lt;=50,"II JA",IF(H27&lt;=53,"III JA"))))))))</f>
        <v>III JA</v>
      </c>
      <c r="J27" s="125" t="s">
        <v>627</v>
      </c>
      <c r="K27" s="126"/>
    </row>
    <row r="28" spans="1:11" ht="16.5" customHeight="1">
      <c r="A28" s="58">
        <v>2</v>
      </c>
      <c r="B28" s="121" t="s">
        <v>797</v>
      </c>
      <c r="C28" s="122" t="s">
        <v>798</v>
      </c>
      <c r="D28" s="123">
        <v>39860</v>
      </c>
      <c r="E28" s="124" t="s">
        <v>313</v>
      </c>
      <c r="F28" s="124" t="s">
        <v>34</v>
      </c>
      <c r="G28" s="124"/>
      <c r="H28" s="86">
        <v>49.49</v>
      </c>
      <c r="I28" s="9" t="str">
        <f t="shared" si="2"/>
        <v>II JA</v>
      </c>
      <c r="J28" s="125" t="s">
        <v>88</v>
      </c>
      <c r="K28" s="142"/>
    </row>
    <row r="29" spans="1:11" ht="16.5" customHeight="1">
      <c r="A29" s="58">
        <v>3</v>
      </c>
      <c r="B29" s="121" t="s">
        <v>117</v>
      </c>
      <c r="C29" s="122" t="s">
        <v>422</v>
      </c>
      <c r="D29" s="123" t="s">
        <v>423</v>
      </c>
      <c r="E29" s="124" t="s">
        <v>434</v>
      </c>
      <c r="F29" s="124" t="s">
        <v>349</v>
      </c>
      <c r="G29" s="124"/>
      <c r="H29" s="86">
        <v>56.37</v>
      </c>
      <c r="I29" s="9" t="b">
        <f t="shared" si="2"/>
        <v>0</v>
      </c>
      <c r="J29" s="125" t="s">
        <v>435</v>
      </c>
      <c r="K29" s="126"/>
    </row>
    <row r="30" spans="1:11" ht="16.5" customHeight="1">
      <c r="A30" s="58">
        <v>4</v>
      </c>
      <c r="B30" s="121" t="s">
        <v>172</v>
      </c>
      <c r="C30" s="122" t="s">
        <v>198</v>
      </c>
      <c r="D30" s="123" t="s">
        <v>199</v>
      </c>
      <c r="E30" s="124" t="s">
        <v>21</v>
      </c>
      <c r="F30" s="124" t="s">
        <v>22</v>
      </c>
      <c r="G30" s="124"/>
      <c r="H30" s="86">
        <v>61.76</v>
      </c>
      <c r="I30" s="9" t="b">
        <f t="shared" si="2"/>
        <v>0</v>
      </c>
      <c r="J30" s="125" t="s">
        <v>23</v>
      </c>
      <c r="K30" s="142"/>
    </row>
    <row r="31" spans="1:11" ht="16.5" customHeight="1">
      <c r="A31" s="58">
        <v>5</v>
      </c>
      <c r="B31" s="121" t="s">
        <v>369</v>
      </c>
      <c r="C31" s="122" t="s">
        <v>948</v>
      </c>
      <c r="D31" s="123" t="s">
        <v>949</v>
      </c>
      <c r="E31" s="124" t="s">
        <v>149</v>
      </c>
      <c r="F31" s="124" t="s">
        <v>110</v>
      </c>
      <c r="G31" s="124" t="s">
        <v>346</v>
      </c>
      <c r="H31" s="86" t="s">
        <v>1107</v>
      </c>
      <c r="I31" s="9" t="b">
        <f t="shared" si="2"/>
        <v>0</v>
      </c>
      <c r="J31" s="125" t="s">
        <v>950</v>
      </c>
      <c r="K31" s="126"/>
    </row>
    <row r="32" spans="1:11" ht="18" customHeight="1">
      <c r="A32" s="58">
        <v>6</v>
      </c>
      <c r="B32" s="121" t="s">
        <v>985</v>
      </c>
      <c r="C32" s="122" t="s">
        <v>986</v>
      </c>
      <c r="D32" s="123" t="s">
        <v>971</v>
      </c>
      <c r="E32" s="124" t="s">
        <v>367</v>
      </c>
      <c r="F32" s="124" t="s">
        <v>42</v>
      </c>
      <c r="G32" s="124"/>
      <c r="H32" s="86">
        <v>65.39</v>
      </c>
      <c r="I32" s="9" t="b">
        <f t="shared" si="2"/>
        <v>0</v>
      </c>
      <c r="J32" s="125" t="s">
        <v>989</v>
      </c>
      <c r="K32" s="140"/>
    </row>
    <row r="33" spans="1:11" ht="18" customHeight="1">
      <c r="A33" s="58">
        <v>7</v>
      </c>
      <c r="B33" s="121" t="s">
        <v>373</v>
      </c>
      <c r="C33" s="122" t="s">
        <v>766</v>
      </c>
      <c r="D33" s="123" t="s">
        <v>281</v>
      </c>
      <c r="E33" s="124" t="s">
        <v>710</v>
      </c>
      <c r="F33" s="124" t="s">
        <v>709</v>
      </c>
      <c r="G33" s="124"/>
      <c r="H33" s="86">
        <v>51.83</v>
      </c>
      <c r="I33" s="9" t="str">
        <f t="shared" si="2"/>
        <v>III JA</v>
      </c>
      <c r="J33" s="125" t="s">
        <v>771</v>
      </c>
      <c r="K33" s="140"/>
    </row>
    <row r="34" spans="1:11" s="2" customFormat="1" ht="17.25" customHeight="1">
      <c r="A34" s="58">
        <v>8</v>
      </c>
      <c r="B34" s="121" t="s">
        <v>442</v>
      </c>
      <c r="C34" s="122" t="s">
        <v>443</v>
      </c>
      <c r="D34" s="123" t="s">
        <v>444</v>
      </c>
      <c r="E34" s="124" t="s">
        <v>383</v>
      </c>
      <c r="F34" s="124" t="s">
        <v>441</v>
      </c>
      <c r="G34" s="124"/>
      <c r="H34" s="86">
        <v>57.41</v>
      </c>
      <c r="I34" s="9" t="b">
        <f t="shared" si="2"/>
        <v>0</v>
      </c>
      <c r="J34" s="125" t="s">
        <v>445</v>
      </c>
      <c r="K34" s="140"/>
    </row>
  </sheetData>
  <sheetProtection/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2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15" customWidth="1"/>
    <col min="2" max="2" width="11.140625" style="15" customWidth="1"/>
    <col min="3" max="3" width="12.00390625" style="15" customWidth="1"/>
    <col min="4" max="4" width="10.7109375" style="16" customWidth="1"/>
    <col min="5" max="5" width="13.57421875" style="17" bestFit="1" customWidth="1"/>
    <col min="6" max="6" width="12.8515625" style="17" bestFit="1" customWidth="1"/>
    <col min="7" max="7" width="11.28125" style="17" bestFit="1" customWidth="1"/>
    <col min="8" max="8" width="9.140625" style="20" customWidth="1"/>
    <col min="9" max="9" width="6.421875" style="66" bestFit="1" customWidth="1"/>
    <col min="10" max="10" width="20.28125" style="84" bestFit="1" customWidth="1"/>
    <col min="11" max="11" width="0" style="15" hidden="1" customWidth="1"/>
    <col min="12" max="16384" width="9.140625" style="15" customWidth="1"/>
  </cols>
  <sheetData>
    <row r="1" spans="1:8" s="1" customFormat="1" ht="15.75">
      <c r="A1" s="1" t="s">
        <v>409</v>
      </c>
      <c r="C1" s="5"/>
      <c r="D1" s="6"/>
      <c r="E1" s="6"/>
      <c r="F1" s="6"/>
      <c r="G1" s="7"/>
      <c r="H1" s="8"/>
    </row>
    <row r="2" spans="1:11" s="1" customFormat="1" ht="15.75">
      <c r="A2" s="1" t="s">
        <v>410</v>
      </c>
      <c r="C2" s="5"/>
      <c r="D2" s="6"/>
      <c r="E2" s="6"/>
      <c r="F2" s="7"/>
      <c r="G2" s="7"/>
      <c r="H2" s="8"/>
      <c r="I2" s="8"/>
      <c r="J2" s="8"/>
      <c r="K2" s="11"/>
    </row>
    <row r="3" ht="12.75">
      <c r="B3" s="23"/>
    </row>
    <row r="4" spans="2:10" s="12" customFormat="1" ht="15.75">
      <c r="B4" s="1" t="s">
        <v>412</v>
      </c>
      <c r="C4" s="1"/>
      <c r="D4" s="5"/>
      <c r="E4" s="5"/>
      <c r="F4" s="5"/>
      <c r="G4" s="28"/>
      <c r="H4" s="40"/>
      <c r="I4" s="67"/>
      <c r="J4" s="8"/>
    </row>
    <row r="5" spans="2:9" s="12" customFormat="1" ht="16.5" thickBot="1">
      <c r="B5" s="23"/>
      <c r="C5" s="1"/>
      <c r="D5" s="5"/>
      <c r="E5" s="5"/>
      <c r="F5" s="5"/>
      <c r="G5" s="28"/>
      <c r="H5" s="40"/>
      <c r="I5" s="67"/>
    </row>
    <row r="6" spans="1:10" s="52" customFormat="1" ht="18" customHeight="1" thickBot="1">
      <c r="A6" s="79" t="s">
        <v>1108</v>
      </c>
      <c r="B6" s="53" t="s">
        <v>3</v>
      </c>
      <c r="C6" s="54" t="s">
        <v>4</v>
      </c>
      <c r="D6" s="55" t="s">
        <v>5</v>
      </c>
      <c r="E6" s="56" t="s">
        <v>6</v>
      </c>
      <c r="F6" s="56" t="s">
        <v>7</v>
      </c>
      <c r="G6" s="56" t="s">
        <v>8</v>
      </c>
      <c r="H6" s="85" t="s">
        <v>14</v>
      </c>
      <c r="I6" s="65" t="s">
        <v>11</v>
      </c>
      <c r="J6" s="63" t="s">
        <v>12</v>
      </c>
    </row>
    <row r="7" spans="1:11" ht="18" customHeight="1">
      <c r="A7" s="58">
        <v>1</v>
      </c>
      <c r="B7" s="121" t="s">
        <v>642</v>
      </c>
      <c r="C7" s="122" t="s">
        <v>390</v>
      </c>
      <c r="D7" s="123">
        <v>39162</v>
      </c>
      <c r="E7" s="124" t="s">
        <v>602</v>
      </c>
      <c r="F7" s="124" t="s">
        <v>603</v>
      </c>
      <c r="G7" s="124"/>
      <c r="H7" s="86">
        <v>43.56</v>
      </c>
      <c r="I7" s="9" t="str">
        <f aca="true" t="shared" si="0" ref="I7:I29">IF(ISBLANK(H7),"",IF(H7&lt;=34.5,"KSM",IF(H7&lt;=36,"I A",IF(H7&lt;=38.5,"II A",IF(H7&lt;=42,"III A",IF(H7&lt;=46,"I JA",IF(H7&lt;=50,"II JA",IF(H7&lt;=53,"III JA"))))))))</f>
        <v>I JA</v>
      </c>
      <c r="J7" s="125" t="s">
        <v>635</v>
      </c>
      <c r="K7" s="126" t="s">
        <v>1099</v>
      </c>
    </row>
    <row r="8" spans="1:11" ht="16.5" customHeight="1">
      <c r="A8" s="58">
        <v>2</v>
      </c>
      <c r="B8" s="121" t="s">
        <v>174</v>
      </c>
      <c r="C8" s="122" t="s">
        <v>867</v>
      </c>
      <c r="D8" s="123" t="s">
        <v>868</v>
      </c>
      <c r="E8" s="124" t="s">
        <v>801</v>
      </c>
      <c r="F8" s="124" t="s">
        <v>802</v>
      </c>
      <c r="G8" s="124" t="s">
        <v>860</v>
      </c>
      <c r="H8" s="86">
        <v>45.03</v>
      </c>
      <c r="I8" s="9" t="str">
        <f t="shared" si="0"/>
        <v>I JA</v>
      </c>
      <c r="J8" s="125" t="s">
        <v>838</v>
      </c>
      <c r="K8" s="126" t="s">
        <v>1088</v>
      </c>
    </row>
    <row r="9" spans="1:11" ht="16.5" customHeight="1">
      <c r="A9" s="58">
        <v>3</v>
      </c>
      <c r="B9" s="121" t="s">
        <v>117</v>
      </c>
      <c r="C9" s="122" t="s">
        <v>641</v>
      </c>
      <c r="D9" s="123">
        <v>39188</v>
      </c>
      <c r="E9" s="124" t="s">
        <v>602</v>
      </c>
      <c r="F9" s="124" t="s">
        <v>603</v>
      </c>
      <c r="G9" s="124"/>
      <c r="H9" s="86">
        <v>45.82</v>
      </c>
      <c r="I9" s="9" t="str">
        <f t="shared" si="0"/>
        <v>I JA</v>
      </c>
      <c r="J9" s="125" t="s">
        <v>635</v>
      </c>
      <c r="K9" s="126">
        <v>45.42</v>
      </c>
    </row>
    <row r="10" spans="1:11" ht="16.5" customHeight="1">
      <c r="A10" s="58">
        <v>4</v>
      </c>
      <c r="B10" s="121" t="s">
        <v>552</v>
      </c>
      <c r="C10" s="122" t="s">
        <v>995</v>
      </c>
      <c r="D10" s="123" t="s">
        <v>996</v>
      </c>
      <c r="E10" s="124" t="s">
        <v>992</v>
      </c>
      <c r="F10" s="124" t="s">
        <v>993</v>
      </c>
      <c r="G10" s="124"/>
      <c r="H10" s="86">
        <v>46.46</v>
      </c>
      <c r="I10" s="9" t="str">
        <f t="shared" si="0"/>
        <v>II JA</v>
      </c>
      <c r="J10" s="125" t="s">
        <v>997</v>
      </c>
      <c r="K10" s="126">
        <v>44.33</v>
      </c>
    </row>
    <row r="11" spans="1:11" ht="16.5" customHeight="1">
      <c r="A11" s="58">
        <v>5</v>
      </c>
      <c r="B11" s="121" t="s">
        <v>368</v>
      </c>
      <c r="C11" s="122" t="s">
        <v>650</v>
      </c>
      <c r="D11" s="123">
        <v>39631</v>
      </c>
      <c r="E11" s="124" t="s">
        <v>602</v>
      </c>
      <c r="F11" s="124" t="s">
        <v>603</v>
      </c>
      <c r="G11" s="124"/>
      <c r="H11" s="86">
        <v>46.51</v>
      </c>
      <c r="I11" s="9" t="str">
        <f t="shared" si="0"/>
        <v>II JA</v>
      </c>
      <c r="J11" s="125" t="s">
        <v>651</v>
      </c>
      <c r="K11" s="126" t="s">
        <v>1103</v>
      </c>
    </row>
    <row r="12" spans="1:11" ht="16.5" customHeight="1">
      <c r="A12" s="58">
        <v>6</v>
      </c>
      <c r="B12" s="121" t="s">
        <v>264</v>
      </c>
      <c r="C12" s="122" t="s">
        <v>265</v>
      </c>
      <c r="D12" s="123">
        <v>39094</v>
      </c>
      <c r="E12" s="124" t="s">
        <v>76</v>
      </c>
      <c r="F12" s="124" t="s">
        <v>689</v>
      </c>
      <c r="G12" s="124"/>
      <c r="H12" s="86">
        <v>46.85</v>
      </c>
      <c r="I12" s="9" t="str">
        <f t="shared" si="0"/>
        <v>II JA</v>
      </c>
      <c r="J12" s="125" t="s">
        <v>696</v>
      </c>
      <c r="K12" s="126" t="s">
        <v>1094</v>
      </c>
    </row>
    <row r="13" spans="1:11" ht="16.5" customHeight="1">
      <c r="A13" s="58">
        <v>7</v>
      </c>
      <c r="B13" s="121" t="s">
        <v>130</v>
      </c>
      <c r="C13" s="122" t="s">
        <v>131</v>
      </c>
      <c r="D13" s="123" t="s">
        <v>132</v>
      </c>
      <c r="E13" s="124" t="s">
        <v>382</v>
      </c>
      <c r="F13" s="124" t="s">
        <v>129</v>
      </c>
      <c r="G13" s="124" t="s">
        <v>29</v>
      </c>
      <c r="H13" s="86">
        <v>47.36</v>
      </c>
      <c r="I13" s="9" t="str">
        <f t="shared" si="0"/>
        <v>II JA</v>
      </c>
      <c r="J13" s="125" t="s">
        <v>45</v>
      </c>
      <c r="K13" s="126">
        <v>46.63</v>
      </c>
    </row>
    <row r="14" spans="1:11" ht="16.5" customHeight="1">
      <c r="A14" s="58">
        <v>8</v>
      </c>
      <c r="B14" s="121" t="s">
        <v>261</v>
      </c>
      <c r="C14" s="122" t="s">
        <v>259</v>
      </c>
      <c r="D14" s="123">
        <v>39095</v>
      </c>
      <c r="E14" s="124" t="s">
        <v>76</v>
      </c>
      <c r="F14" s="124" t="s">
        <v>689</v>
      </c>
      <c r="G14" s="124"/>
      <c r="H14" s="86">
        <v>49</v>
      </c>
      <c r="I14" s="9" t="str">
        <f t="shared" si="0"/>
        <v>II JA</v>
      </c>
      <c r="J14" s="125" t="s">
        <v>102</v>
      </c>
      <c r="K14" s="126" t="s">
        <v>998</v>
      </c>
    </row>
    <row r="15" spans="1:11" ht="16.5" customHeight="1">
      <c r="A15" s="58">
        <v>9</v>
      </c>
      <c r="B15" s="121" t="s">
        <v>716</v>
      </c>
      <c r="C15" s="122" t="s">
        <v>717</v>
      </c>
      <c r="D15" s="123" t="s">
        <v>718</v>
      </c>
      <c r="E15" s="124" t="s">
        <v>710</v>
      </c>
      <c r="F15" s="124" t="s">
        <v>709</v>
      </c>
      <c r="G15" s="124"/>
      <c r="H15" s="86">
        <v>49.39</v>
      </c>
      <c r="I15" s="9" t="str">
        <f t="shared" si="0"/>
        <v>II JA</v>
      </c>
      <c r="J15" s="125" t="s">
        <v>767</v>
      </c>
      <c r="K15" s="126"/>
    </row>
    <row r="16" spans="1:11" ht="16.5" customHeight="1">
      <c r="A16" s="58">
        <v>10</v>
      </c>
      <c r="B16" s="121" t="s">
        <v>797</v>
      </c>
      <c r="C16" s="122" t="s">
        <v>798</v>
      </c>
      <c r="D16" s="123">
        <v>39860</v>
      </c>
      <c r="E16" s="124" t="s">
        <v>313</v>
      </c>
      <c r="F16" s="124" t="s">
        <v>34</v>
      </c>
      <c r="G16" s="124"/>
      <c r="H16" s="86">
        <v>49.49</v>
      </c>
      <c r="I16" s="9" t="str">
        <f t="shared" si="0"/>
        <v>II JA</v>
      </c>
      <c r="J16" s="125" t="s">
        <v>88</v>
      </c>
      <c r="K16" s="126" t="s">
        <v>895</v>
      </c>
    </row>
    <row r="17" spans="1:11" ht="16.5" customHeight="1">
      <c r="A17" s="58">
        <v>11</v>
      </c>
      <c r="B17" s="121" t="s">
        <v>628</v>
      </c>
      <c r="C17" s="122" t="s">
        <v>629</v>
      </c>
      <c r="D17" s="123">
        <v>39835</v>
      </c>
      <c r="E17" s="124" t="s">
        <v>602</v>
      </c>
      <c r="F17" s="124" t="s">
        <v>603</v>
      </c>
      <c r="G17" s="124"/>
      <c r="H17" s="86">
        <v>50.34</v>
      </c>
      <c r="I17" s="9" t="str">
        <f t="shared" si="0"/>
        <v>III JA</v>
      </c>
      <c r="J17" s="125" t="s">
        <v>627</v>
      </c>
      <c r="K17" s="126"/>
    </row>
    <row r="18" spans="1:11" ht="16.5" customHeight="1">
      <c r="A18" s="58">
        <v>12</v>
      </c>
      <c r="B18" s="121" t="s">
        <v>1032</v>
      </c>
      <c r="C18" s="122" t="s">
        <v>1033</v>
      </c>
      <c r="D18" s="123" t="s">
        <v>1034</v>
      </c>
      <c r="E18" s="124" t="s">
        <v>992</v>
      </c>
      <c r="F18" s="124" t="s">
        <v>993</v>
      </c>
      <c r="G18" s="124"/>
      <c r="H18" s="86">
        <v>50.74</v>
      </c>
      <c r="I18" s="9" t="str">
        <f t="shared" si="0"/>
        <v>III JA</v>
      </c>
      <c r="J18" s="125" t="s">
        <v>1081</v>
      </c>
      <c r="K18" s="126" t="s">
        <v>1104</v>
      </c>
    </row>
    <row r="19" spans="1:11" ht="16.5" customHeight="1">
      <c r="A19" s="58">
        <v>13</v>
      </c>
      <c r="B19" s="121" t="s">
        <v>746</v>
      </c>
      <c r="C19" s="122" t="s">
        <v>747</v>
      </c>
      <c r="D19" s="123" t="s">
        <v>748</v>
      </c>
      <c r="E19" s="124" t="s">
        <v>710</v>
      </c>
      <c r="F19" s="124" t="s">
        <v>709</v>
      </c>
      <c r="G19" s="124"/>
      <c r="H19" s="86">
        <v>50.84</v>
      </c>
      <c r="I19" s="9" t="str">
        <f t="shared" si="0"/>
        <v>III JA</v>
      </c>
      <c r="J19" s="125" t="s">
        <v>770</v>
      </c>
      <c r="K19" s="141"/>
    </row>
    <row r="20" spans="1:11" ht="16.5" customHeight="1">
      <c r="A20" s="58">
        <v>14</v>
      </c>
      <c r="B20" s="121" t="s">
        <v>373</v>
      </c>
      <c r="C20" s="122" t="s">
        <v>766</v>
      </c>
      <c r="D20" s="123" t="s">
        <v>281</v>
      </c>
      <c r="E20" s="124" t="s">
        <v>710</v>
      </c>
      <c r="F20" s="124" t="s">
        <v>709</v>
      </c>
      <c r="G20" s="124"/>
      <c r="H20" s="86">
        <v>51.83</v>
      </c>
      <c r="I20" s="9" t="str">
        <f t="shared" si="0"/>
        <v>III JA</v>
      </c>
      <c r="J20" s="125" t="s">
        <v>771</v>
      </c>
      <c r="K20" s="126"/>
    </row>
    <row r="21" spans="1:11" ht="16.5" customHeight="1">
      <c r="A21" s="58">
        <v>15</v>
      </c>
      <c r="B21" s="121" t="s">
        <v>373</v>
      </c>
      <c r="C21" s="122" t="s">
        <v>374</v>
      </c>
      <c r="D21" s="123" t="s">
        <v>375</v>
      </c>
      <c r="E21" s="124" t="s">
        <v>379</v>
      </c>
      <c r="F21" s="124" t="s">
        <v>40</v>
      </c>
      <c r="G21" s="124"/>
      <c r="H21" s="86">
        <v>52.92</v>
      </c>
      <c r="I21" s="9" t="str">
        <f t="shared" si="0"/>
        <v>III JA</v>
      </c>
      <c r="J21" s="125" t="s">
        <v>54</v>
      </c>
      <c r="K21" s="126"/>
    </row>
    <row r="22" spans="1:11" ht="16.5" customHeight="1">
      <c r="A22" s="58">
        <v>16</v>
      </c>
      <c r="B22" s="121" t="s">
        <v>56</v>
      </c>
      <c r="C22" s="122" t="s">
        <v>893</v>
      </c>
      <c r="D22" s="123" t="s">
        <v>894</v>
      </c>
      <c r="E22" s="124" t="s">
        <v>801</v>
      </c>
      <c r="F22" s="124" t="s">
        <v>802</v>
      </c>
      <c r="G22" s="124"/>
      <c r="H22" s="86">
        <v>53.78</v>
      </c>
      <c r="I22" s="143" t="b">
        <f t="shared" si="0"/>
        <v>0</v>
      </c>
      <c r="J22" s="125" t="s">
        <v>892</v>
      </c>
      <c r="K22" s="126"/>
    </row>
    <row r="23" spans="1:11" ht="16.5" customHeight="1">
      <c r="A23" s="58">
        <v>17</v>
      </c>
      <c r="B23" s="121" t="s">
        <v>318</v>
      </c>
      <c r="C23" s="122" t="s">
        <v>319</v>
      </c>
      <c r="D23" s="123">
        <v>39484</v>
      </c>
      <c r="E23" s="124" t="s">
        <v>50</v>
      </c>
      <c r="F23" s="124" t="s">
        <v>51</v>
      </c>
      <c r="G23" s="124" t="s">
        <v>49</v>
      </c>
      <c r="H23" s="86">
        <v>54.02</v>
      </c>
      <c r="I23" s="143" t="b">
        <f t="shared" si="0"/>
        <v>0</v>
      </c>
      <c r="J23" s="125" t="s">
        <v>52</v>
      </c>
      <c r="K23" s="142"/>
    </row>
    <row r="24" spans="1:11" ht="16.5" customHeight="1">
      <c r="A24" s="58">
        <v>18</v>
      </c>
      <c r="B24" s="121" t="s">
        <v>117</v>
      </c>
      <c r="C24" s="122" t="s">
        <v>422</v>
      </c>
      <c r="D24" s="123" t="s">
        <v>423</v>
      </c>
      <c r="E24" s="124" t="s">
        <v>434</v>
      </c>
      <c r="F24" s="124" t="s">
        <v>349</v>
      </c>
      <c r="G24" s="124"/>
      <c r="H24" s="86">
        <v>56.37</v>
      </c>
      <c r="I24" s="143" t="b">
        <f t="shared" si="0"/>
        <v>0</v>
      </c>
      <c r="J24" s="125" t="s">
        <v>435</v>
      </c>
      <c r="K24" s="126"/>
    </row>
    <row r="25" spans="1:11" ht="16.5" customHeight="1">
      <c r="A25" s="58">
        <v>19</v>
      </c>
      <c r="B25" s="121" t="s">
        <v>442</v>
      </c>
      <c r="C25" s="122" t="s">
        <v>443</v>
      </c>
      <c r="D25" s="123" t="s">
        <v>444</v>
      </c>
      <c r="E25" s="124" t="s">
        <v>383</v>
      </c>
      <c r="F25" s="124" t="s">
        <v>441</v>
      </c>
      <c r="G25" s="124"/>
      <c r="H25" s="86">
        <v>57.41</v>
      </c>
      <c r="I25" s="143" t="b">
        <f t="shared" si="0"/>
        <v>0</v>
      </c>
      <c r="J25" s="125" t="s">
        <v>445</v>
      </c>
      <c r="K25" s="142"/>
    </row>
    <row r="26" spans="1:11" ht="16.5" customHeight="1">
      <c r="A26" s="58">
        <v>20</v>
      </c>
      <c r="B26" s="121" t="s">
        <v>172</v>
      </c>
      <c r="C26" s="122" t="s">
        <v>198</v>
      </c>
      <c r="D26" s="123" t="s">
        <v>199</v>
      </c>
      <c r="E26" s="124" t="s">
        <v>21</v>
      </c>
      <c r="F26" s="124" t="s">
        <v>22</v>
      </c>
      <c r="G26" s="124"/>
      <c r="H26" s="86">
        <v>61.76</v>
      </c>
      <c r="I26" s="143" t="b">
        <f t="shared" si="0"/>
        <v>0</v>
      </c>
      <c r="J26" s="125" t="s">
        <v>23</v>
      </c>
      <c r="K26" s="126"/>
    </row>
    <row r="27" spans="1:11" ht="18" customHeight="1">
      <c r="A27" s="58">
        <v>21</v>
      </c>
      <c r="B27" s="121" t="s">
        <v>459</v>
      </c>
      <c r="C27" s="122" t="s">
        <v>460</v>
      </c>
      <c r="D27" s="123" t="s">
        <v>196</v>
      </c>
      <c r="E27" s="124" t="s">
        <v>21</v>
      </c>
      <c r="F27" s="124" t="s">
        <v>22</v>
      </c>
      <c r="G27" s="124"/>
      <c r="H27" s="86">
        <v>62.22</v>
      </c>
      <c r="I27" s="143" t="b">
        <f t="shared" si="0"/>
        <v>0</v>
      </c>
      <c r="J27" s="125" t="s">
        <v>23</v>
      </c>
      <c r="K27" s="140"/>
    </row>
    <row r="28" spans="1:11" ht="18" customHeight="1">
      <c r="A28" s="58">
        <v>22</v>
      </c>
      <c r="B28" s="121" t="s">
        <v>985</v>
      </c>
      <c r="C28" s="122" t="s">
        <v>986</v>
      </c>
      <c r="D28" s="123" t="s">
        <v>971</v>
      </c>
      <c r="E28" s="124" t="s">
        <v>367</v>
      </c>
      <c r="F28" s="124" t="s">
        <v>42</v>
      </c>
      <c r="G28" s="124"/>
      <c r="H28" s="86">
        <v>65.39</v>
      </c>
      <c r="I28" s="143" t="b">
        <f t="shared" si="0"/>
        <v>0</v>
      </c>
      <c r="J28" s="125" t="s">
        <v>989</v>
      </c>
      <c r="K28" s="140"/>
    </row>
    <row r="29" spans="1:11" s="2" customFormat="1" ht="17.25" customHeight="1">
      <c r="A29" s="58"/>
      <c r="B29" s="121" t="s">
        <v>369</v>
      </c>
      <c r="C29" s="122" t="s">
        <v>948</v>
      </c>
      <c r="D29" s="123" t="s">
        <v>949</v>
      </c>
      <c r="E29" s="124" t="s">
        <v>149</v>
      </c>
      <c r="F29" s="124" t="s">
        <v>110</v>
      </c>
      <c r="G29" s="124" t="s">
        <v>346</v>
      </c>
      <c r="H29" s="86" t="s">
        <v>1107</v>
      </c>
      <c r="I29" s="143" t="b">
        <f t="shared" si="0"/>
        <v>0</v>
      </c>
      <c r="J29" s="125" t="s">
        <v>950</v>
      </c>
      <c r="K29" s="140"/>
    </row>
  </sheetData>
  <sheetProtection/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Lukas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Arnas Lukošaitis</dc:creator>
  <cp:keywords/>
  <dc:description/>
  <cp:lastModifiedBy>Direktorius</cp:lastModifiedBy>
  <cp:lastPrinted>2020-07-02T13:00:42Z</cp:lastPrinted>
  <dcterms:created xsi:type="dcterms:W3CDTF">2006-02-17T17:28:41Z</dcterms:created>
  <dcterms:modified xsi:type="dcterms:W3CDTF">2020-07-14T11:14:45Z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1033-9.1.0.5217</vt:lpwstr>
  </property>
</Properties>
</file>