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20730" windowHeight="11760" firstSheet="12" activeTab="12"/>
  </bookViews>
  <sheets>
    <sheet name="Forma Nr.2 suvestinė" sheetId="1" r:id="rId1"/>
    <sheet name="Forma Nr.2 SB" sheetId="6" r:id="rId2"/>
    <sheet name=" Forma Nr.2 S" sheetId="2" r:id="rId3"/>
    <sheet name="Forma Nr.2 VBD" sheetId="9" r:id="rId4"/>
    <sheet name="Forma Nr.2  9.1.1.17." sheetId="3" r:id="rId5"/>
    <sheet name=" Forma Nr.2 6.2.1.8." sheetId="4" r:id="rId6"/>
    <sheet name="Forma Nr.2 8.1.2.13. " sheetId="5" r:id="rId7"/>
    <sheet name="Forma Nr.2 SB Aikštelių" sheetId="7" r:id="rId8"/>
    <sheet name="Forma Nr.2 SB 9.4.1.7." sheetId="8" r:id="rId9"/>
    <sheet name="Pažyma už pasl" sheetId="10" r:id="rId10"/>
    <sheet name="S 7" sheetId="11" r:id="rId11"/>
    <sheet name="Pažyma prie formos Nr.9" sheetId="12" r:id="rId12"/>
    <sheet name="Forma Nr.9" sheetId="18" r:id="rId13"/>
    <sheet name="Pažyma dėl gautų FS" sheetId="13" r:id="rId14"/>
    <sheet name="Pažyma dėl gautų FS suvestinė" sheetId="14" r:id="rId15"/>
    <sheet name="Pažyma sukauptų FS" sheetId="15" r:id="rId16"/>
    <sheet name="Pažyma sukauptų FS suvestinė" sheetId="16" r:id="rId17"/>
    <sheet name="Forma Nr. B-9K" sheetId="17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3" i="18"/>
  <c r="J83"/>
  <c r="I83"/>
  <c r="I82" s="1"/>
  <c r="K82"/>
  <c r="J82"/>
  <c r="K76"/>
  <c r="J76"/>
  <c r="I76"/>
  <c r="I75" s="1"/>
  <c r="K75"/>
  <c r="J75"/>
  <c r="K70"/>
  <c r="J70"/>
  <c r="I70"/>
  <c r="K67"/>
  <c r="K66" s="1"/>
  <c r="J67"/>
  <c r="J66" s="1"/>
  <c r="I67"/>
  <c r="I66"/>
  <c r="K59"/>
  <c r="J59"/>
  <c r="I59"/>
  <c r="K54"/>
  <c r="J54"/>
  <c r="I54"/>
  <c r="K51"/>
  <c r="J51"/>
  <c r="I51"/>
  <c r="K48"/>
  <c r="J48"/>
  <c r="I48"/>
  <c r="I47" s="1"/>
  <c r="K47"/>
  <c r="J47"/>
  <c r="K43"/>
  <c r="J43"/>
  <c r="I43"/>
  <c r="I42" s="1"/>
  <c r="K42"/>
  <c r="J42"/>
  <c r="K39"/>
  <c r="J39"/>
  <c r="I39"/>
  <c r="K37"/>
  <c r="K30" s="1"/>
  <c r="K91" s="1"/>
  <c r="J37"/>
  <c r="J30" s="1"/>
  <c r="J91" s="1"/>
  <c r="I37"/>
  <c r="K32"/>
  <c r="J32"/>
  <c r="I32"/>
  <c r="I31" s="1"/>
  <c r="K31"/>
  <c r="J31"/>
  <c r="D23" i="12"/>
  <c r="R26" i="17"/>
  <c r="Q26"/>
  <c r="P26"/>
  <c r="O26"/>
  <c r="N26"/>
  <c r="M26"/>
  <c r="K26"/>
  <c r="J26"/>
  <c r="I26"/>
  <c r="H26"/>
  <c r="G26"/>
  <c r="F26"/>
  <c r="E26"/>
  <c r="D26"/>
  <c r="C26"/>
  <c r="B26"/>
  <c r="R25"/>
  <c r="Q25"/>
  <c r="P25"/>
  <c r="O25"/>
  <c r="N25"/>
  <c r="M25"/>
  <c r="K25"/>
  <c r="J25"/>
  <c r="I25"/>
  <c r="H25"/>
  <c r="G25"/>
  <c r="F25"/>
  <c r="E25"/>
  <c r="D25"/>
  <c r="C25"/>
  <c r="B25"/>
  <c r="S24"/>
  <c r="L24"/>
  <c r="S23"/>
  <c r="L23"/>
  <c r="S22"/>
  <c r="L22"/>
  <c r="S21"/>
  <c r="L21"/>
  <c r="S20"/>
  <c r="S25" s="1"/>
  <c r="L20"/>
  <c r="L26" s="1"/>
  <c r="S19"/>
  <c r="S26" s="1"/>
  <c r="L19"/>
  <c r="S18"/>
  <c r="L18"/>
  <c r="L25" s="1"/>
  <c r="I30" i="18" l="1"/>
  <c r="I91" s="1"/>
  <c r="C48" i="12"/>
  <c r="H21" i="16"/>
  <c r="H21" i="15"/>
  <c r="H22" i="14"/>
  <c r="H20"/>
  <c r="H30" i="13"/>
  <c r="H28"/>
  <c r="H25"/>
  <c r="H23"/>
  <c r="H20"/>
  <c r="H18"/>
  <c r="C49" i="12"/>
  <c r="C47"/>
  <c r="C46"/>
  <c r="C45"/>
  <c r="C43"/>
  <c r="G42"/>
  <c r="D42"/>
  <c r="C41"/>
  <c r="C40"/>
  <c r="C39"/>
  <c r="C38"/>
  <c r="C37"/>
  <c r="C36"/>
  <c r="H34"/>
  <c r="H23" s="1"/>
  <c r="H50" s="1"/>
  <c r="G34"/>
  <c r="F34"/>
  <c r="F23" s="1"/>
  <c r="F50" s="1"/>
  <c r="E34"/>
  <c r="E23" s="1"/>
  <c r="E50" s="1"/>
  <c r="D34"/>
  <c r="C33"/>
  <c r="C32"/>
  <c r="C31"/>
  <c r="C30"/>
  <c r="C29"/>
  <c r="C28"/>
  <c r="C27"/>
  <c r="C26"/>
  <c r="C25"/>
  <c r="C24"/>
  <c r="C22"/>
  <c r="C21"/>
  <c r="C20"/>
  <c r="C19"/>
  <c r="C42" l="1"/>
  <c r="C34"/>
  <c r="G23"/>
  <c r="G50" s="1"/>
  <c r="D50"/>
  <c r="C50" l="1"/>
  <c r="C23"/>
  <c r="L27" i="10" l="1"/>
  <c r="J27"/>
  <c r="H27"/>
  <c r="F27"/>
  <c r="E27"/>
  <c r="N26"/>
  <c r="N25"/>
  <c r="N24"/>
  <c r="N23"/>
  <c r="N22"/>
  <c r="N29" l="1"/>
  <c r="F27" i="11" l="1"/>
  <c r="E27"/>
  <c r="D27"/>
  <c r="H23"/>
  <c r="H22"/>
  <c r="H27" l="1"/>
  <c r="L365" i="8" l="1"/>
  <c r="K365"/>
  <c r="J365"/>
  <c r="I365"/>
  <c r="L364"/>
  <c r="K364"/>
  <c r="J364"/>
  <c r="I364"/>
  <c r="L362"/>
  <c r="L361" s="1"/>
  <c r="K362"/>
  <c r="K361" s="1"/>
  <c r="J362"/>
  <c r="I362"/>
  <c r="J361"/>
  <c r="I361"/>
  <c r="L359"/>
  <c r="K359"/>
  <c r="J359"/>
  <c r="J358" s="1"/>
  <c r="I359"/>
  <c r="I358" s="1"/>
  <c r="L358"/>
  <c r="K358"/>
  <c r="L355"/>
  <c r="K355"/>
  <c r="J355"/>
  <c r="I355"/>
  <c r="L354"/>
  <c r="K354"/>
  <c r="J354"/>
  <c r="I354"/>
  <c r="L351"/>
  <c r="L350" s="1"/>
  <c r="K351"/>
  <c r="K350" s="1"/>
  <c r="J351"/>
  <c r="I351"/>
  <c r="I350" s="1"/>
  <c r="J350"/>
  <c r="L347"/>
  <c r="K347"/>
  <c r="J347"/>
  <c r="J346" s="1"/>
  <c r="J336" s="1"/>
  <c r="I347"/>
  <c r="I346" s="1"/>
  <c r="L346"/>
  <c r="K346"/>
  <c r="L343"/>
  <c r="K343"/>
  <c r="J343"/>
  <c r="I343"/>
  <c r="L340"/>
  <c r="K340"/>
  <c r="J340"/>
  <c r="I340"/>
  <c r="L338"/>
  <c r="L337" s="1"/>
  <c r="L336" s="1"/>
  <c r="K338"/>
  <c r="K337" s="1"/>
  <c r="J338"/>
  <c r="I338"/>
  <c r="I337" s="1"/>
  <c r="J337"/>
  <c r="L333"/>
  <c r="L332" s="1"/>
  <c r="K333"/>
  <c r="K332" s="1"/>
  <c r="J333"/>
  <c r="I333"/>
  <c r="I332" s="1"/>
  <c r="J332"/>
  <c r="L330"/>
  <c r="K330"/>
  <c r="J330"/>
  <c r="J329" s="1"/>
  <c r="I330"/>
  <c r="I329" s="1"/>
  <c r="L329"/>
  <c r="K329"/>
  <c r="L327"/>
  <c r="K327"/>
  <c r="J327"/>
  <c r="I327"/>
  <c r="L326"/>
  <c r="K326"/>
  <c r="J326"/>
  <c r="I326"/>
  <c r="L323"/>
  <c r="L322" s="1"/>
  <c r="K323"/>
  <c r="K322" s="1"/>
  <c r="J323"/>
  <c r="I323"/>
  <c r="I322" s="1"/>
  <c r="J322"/>
  <c r="L319"/>
  <c r="K319"/>
  <c r="J319"/>
  <c r="J318" s="1"/>
  <c r="I319"/>
  <c r="I318" s="1"/>
  <c r="L318"/>
  <c r="K318"/>
  <c r="L315"/>
  <c r="K315"/>
  <c r="J315"/>
  <c r="I315"/>
  <c r="L314"/>
  <c r="K314"/>
  <c r="J314"/>
  <c r="I314"/>
  <c r="L311"/>
  <c r="K311"/>
  <c r="J311"/>
  <c r="I311"/>
  <c r="L308"/>
  <c r="K308"/>
  <c r="J308"/>
  <c r="I308"/>
  <c r="L306"/>
  <c r="K306"/>
  <c r="J306"/>
  <c r="J305" s="1"/>
  <c r="I306"/>
  <c r="I305" s="1"/>
  <c r="L305"/>
  <c r="K305"/>
  <c r="K304" s="1"/>
  <c r="L300"/>
  <c r="L299" s="1"/>
  <c r="K300"/>
  <c r="K299" s="1"/>
  <c r="J300"/>
  <c r="I300"/>
  <c r="I299" s="1"/>
  <c r="J299"/>
  <c r="L297"/>
  <c r="K297"/>
  <c r="J297"/>
  <c r="J296" s="1"/>
  <c r="I297"/>
  <c r="I296" s="1"/>
  <c r="L296"/>
  <c r="K296"/>
  <c r="L294"/>
  <c r="K294"/>
  <c r="J294"/>
  <c r="I294"/>
  <c r="L293"/>
  <c r="K293"/>
  <c r="J293"/>
  <c r="I293"/>
  <c r="L290"/>
  <c r="L289" s="1"/>
  <c r="K290"/>
  <c r="K289" s="1"/>
  <c r="J290"/>
  <c r="I290"/>
  <c r="I289" s="1"/>
  <c r="J289"/>
  <c r="L286"/>
  <c r="K286"/>
  <c r="J286"/>
  <c r="J285" s="1"/>
  <c r="I286"/>
  <c r="I285" s="1"/>
  <c r="L285"/>
  <c r="K285"/>
  <c r="L282"/>
  <c r="K282"/>
  <c r="J282"/>
  <c r="I282"/>
  <c r="L281"/>
  <c r="K281"/>
  <c r="J281"/>
  <c r="I281"/>
  <c r="L278"/>
  <c r="K278"/>
  <c r="J278"/>
  <c r="I278"/>
  <c r="L275"/>
  <c r="K275"/>
  <c r="J275"/>
  <c r="I275"/>
  <c r="L273"/>
  <c r="K273"/>
  <c r="J273"/>
  <c r="J272" s="1"/>
  <c r="I273"/>
  <c r="I272" s="1"/>
  <c r="L272"/>
  <c r="L271" s="1"/>
  <c r="K272"/>
  <c r="K271" s="1"/>
  <c r="L268"/>
  <c r="K268"/>
  <c r="J268"/>
  <c r="J267" s="1"/>
  <c r="I268"/>
  <c r="I267" s="1"/>
  <c r="L267"/>
  <c r="K267"/>
  <c r="L265"/>
  <c r="K265"/>
  <c r="J265"/>
  <c r="I265"/>
  <c r="L264"/>
  <c r="K264"/>
  <c r="J264"/>
  <c r="I264"/>
  <c r="L262"/>
  <c r="L261" s="1"/>
  <c r="K262"/>
  <c r="K261" s="1"/>
  <c r="J262"/>
  <c r="I262"/>
  <c r="I261" s="1"/>
  <c r="J261"/>
  <c r="L258"/>
  <c r="K258"/>
  <c r="J258"/>
  <c r="J257" s="1"/>
  <c r="I258"/>
  <c r="I257" s="1"/>
  <c r="L257"/>
  <c r="K257"/>
  <c r="L254"/>
  <c r="K254"/>
  <c r="J254"/>
  <c r="I254"/>
  <c r="L253"/>
  <c r="K253"/>
  <c r="J253"/>
  <c r="I253"/>
  <c r="L250"/>
  <c r="L249" s="1"/>
  <c r="L239" s="1"/>
  <c r="K250"/>
  <c r="K249" s="1"/>
  <c r="K239" s="1"/>
  <c r="K238" s="1"/>
  <c r="J250"/>
  <c r="I250"/>
  <c r="J249"/>
  <c r="I249"/>
  <c r="L246"/>
  <c r="K246"/>
  <c r="J246"/>
  <c r="I246"/>
  <c r="L243"/>
  <c r="K243"/>
  <c r="J243"/>
  <c r="I243"/>
  <c r="L241"/>
  <c r="K241"/>
  <c r="J241"/>
  <c r="I241"/>
  <c r="L240"/>
  <c r="K240"/>
  <c r="J240"/>
  <c r="I240"/>
  <c r="L234"/>
  <c r="K234"/>
  <c r="J234"/>
  <c r="J233" s="1"/>
  <c r="J232" s="1"/>
  <c r="I234"/>
  <c r="I233" s="1"/>
  <c r="I232" s="1"/>
  <c r="L233"/>
  <c r="L232" s="1"/>
  <c r="K233"/>
  <c r="K232" s="1"/>
  <c r="L230"/>
  <c r="K230"/>
  <c r="J230"/>
  <c r="J229" s="1"/>
  <c r="J228" s="1"/>
  <c r="I230"/>
  <c r="I229" s="1"/>
  <c r="I228" s="1"/>
  <c r="L229"/>
  <c r="L228" s="1"/>
  <c r="K229"/>
  <c r="K228" s="1"/>
  <c r="L221"/>
  <c r="K221"/>
  <c r="J221"/>
  <c r="J220" s="1"/>
  <c r="I221"/>
  <c r="I220" s="1"/>
  <c r="L220"/>
  <c r="K220"/>
  <c r="L218"/>
  <c r="K218"/>
  <c r="J218"/>
  <c r="I218"/>
  <c r="L217"/>
  <c r="K217"/>
  <c r="J217"/>
  <c r="I217"/>
  <c r="L216"/>
  <c r="K216"/>
  <c r="L211"/>
  <c r="K211"/>
  <c r="J211"/>
  <c r="I211"/>
  <c r="L210"/>
  <c r="K210"/>
  <c r="J210"/>
  <c r="J209" s="1"/>
  <c r="I210"/>
  <c r="I209" s="1"/>
  <c r="L209"/>
  <c r="K209"/>
  <c r="L207"/>
  <c r="K207"/>
  <c r="J207"/>
  <c r="I207"/>
  <c r="L206"/>
  <c r="K206"/>
  <c r="J206"/>
  <c r="I206"/>
  <c r="L202"/>
  <c r="L201" s="1"/>
  <c r="K202"/>
  <c r="K201" s="1"/>
  <c r="J202"/>
  <c r="I202"/>
  <c r="I201" s="1"/>
  <c r="J201"/>
  <c r="L196"/>
  <c r="K196"/>
  <c r="J196"/>
  <c r="J195" s="1"/>
  <c r="J186" s="1"/>
  <c r="I196"/>
  <c r="I195" s="1"/>
  <c r="L195"/>
  <c r="K195"/>
  <c r="L191"/>
  <c r="K191"/>
  <c r="J191"/>
  <c r="I191"/>
  <c r="L190"/>
  <c r="K190"/>
  <c r="J190"/>
  <c r="I190"/>
  <c r="L188"/>
  <c r="L187" s="1"/>
  <c r="K188"/>
  <c r="K187" s="1"/>
  <c r="J188"/>
  <c r="I188"/>
  <c r="I187" s="1"/>
  <c r="I186" s="1"/>
  <c r="J187"/>
  <c r="L180"/>
  <c r="K180"/>
  <c r="J180"/>
  <c r="J179" s="1"/>
  <c r="I180"/>
  <c r="I179" s="1"/>
  <c r="L179"/>
  <c r="K179"/>
  <c r="L175"/>
  <c r="K175"/>
  <c r="J175"/>
  <c r="I175"/>
  <c r="L174"/>
  <c r="K174"/>
  <c r="J174"/>
  <c r="I174"/>
  <c r="I173" s="1"/>
  <c r="L173"/>
  <c r="K173"/>
  <c r="L171"/>
  <c r="K171"/>
  <c r="J171"/>
  <c r="I171"/>
  <c r="L170"/>
  <c r="K170"/>
  <c r="J170"/>
  <c r="J169" s="1"/>
  <c r="I170"/>
  <c r="I169" s="1"/>
  <c r="L169"/>
  <c r="L168" s="1"/>
  <c r="K169"/>
  <c r="K168" s="1"/>
  <c r="L166"/>
  <c r="K166"/>
  <c r="J166"/>
  <c r="J165" s="1"/>
  <c r="I166"/>
  <c r="I165" s="1"/>
  <c r="L165"/>
  <c r="K165"/>
  <c r="L161"/>
  <c r="K161"/>
  <c r="J161"/>
  <c r="I161"/>
  <c r="L160"/>
  <c r="K160"/>
  <c r="J160"/>
  <c r="I160"/>
  <c r="L159"/>
  <c r="L158" s="1"/>
  <c r="K159"/>
  <c r="K158" s="1"/>
  <c r="L155"/>
  <c r="K155"/>
  <c r="J155"/>
  <c r="J154" s="1"/>
  <c r="J153" s="1"/>
  <c r="I155"/>
  <c r="I154" s="1"/>
  <c r="I153" s="1"/>
  <c r="L154"/>
  <c r="L153" s="1"/>
  <c r="K154"/>
  <c r="K153" s="1"/>
  <c r="L151"/>
  <c r="K151"/>
  <c r="J151"/>
  <c r="J150" s="1"/>
  <c r="I151"/>
  <c r="I150" s="1"/>
  <c r="L150"/>
  <c r="K150"/>
  <c r="L147"/>
  <c r="K147"/>
  <c r="J147"/>
  <c r="I147"/>
  <c r="L146"/>
  <c r="K146"/>
  <c r="J146"/>
  <c r="J145" s="1"/>
  <c r="I146"/>
  <c r="I145" s="1"/>
  <c r="L145"/>
  <c r="K145"/>
  <c r="L142"/>
  <c r="K142"/>
  <c r="J142"/>
  <c r="I142"/>
  <c r="L141"/>
  <c r="K141"/>
  <c r="J141"/>
  <c r="J140" s="1"/>
  <c r="J139" s="1"/>
  <c r="I141"/>
  <c r="I140" s="1"/>
  <c r="L140"/>
  <c r="K140"/>
  <c r="K139" s="1"/>
  <c r="L137"/>
  <c r="K137"/>
  <c r="J137"/>
  <c r="J136" s="1"/>
  <c r="J135" s="1"/>
  <c r="I137"/>
  <c r="I136" s="1"/>
  <c r="I135" s="1"/>
  <c r="L136"/>
  <c r="L135" s="1"/>
  <c r="K136"/>
  <c r="K135" s="1"/>
  <c r="L133"/>
  <c r="K133"/>
  <c r="J133"/>
  <c r="J132" s="1"/>
  <c r="J131" s="1"/>
  <c r="I133"/>
  <c r="I132" s="1"/>
  <c r="I131" s="1"/>
  <c r="L132"/>
  <c r="L131" s="1"/>
  <c r="K132"/>
  <c r="K131" s="1"/>
  <c r="L129"/>
  <c r="K129"/>
  <c r="J129"/>
  <c r="J128" s="1"/>
  <c r="J127" s="1"/>
  <c r="I129"/>
  <c r="I128" s="1"/>
  <c r="I127" s="1"/>
  <c r="L128"/>
  <c r="L127" s="1"/>
  <c r="K128"/>
  <c r="K127" s="1"/>
  <c r="L125"/>
  <c r="K125"/>
  <c r="J125"/>
  <c r="J124" s="1"/>
  <c r="J123" s="1"/>
  <c r="I125"/>
  <c r="I124" s="1"/>
  <c r="I123" s="1"/>
  <c r="L124"/>
  <c r="L123" s="1"/>
  <c r="K124"/>
  <c r="K123" s="1"/>
  <c r="L121"/>
  <c r="K121"/>
  <c r="J121"/>
  <c r="J120" s="1"/>
  <c r="J119" s="1"/>
  <c r="I121"/>
  <c r="I120" s="1"/>
  <c r="I119" s="1"/>
  <c r="L120"/>
  <c r="L119" s="1"/>
  <c r="K120"/>
  <c r="K119" s="1"/>
  <c r="L116"/>
  <c r="K116"/>
  <c r="J116"/>
  <c r="J115" s="1"/>
  <c r="J114" s="1"/>
  <c r="I116"/>
  <c r="I115" s="1"/>
  <c r="I114" s="1"/>
  <c r="L115"/>
  <c r="L114" s="1"/>
  <c r="K115"/>
  <c r="K114" s="1"/>
  <c r="K113" s="1"/>
  <c r="L110"/>
  <c r="L109" s="1"/>
  <c r="K110"/>
  <c r="K109" s="1"/>
  <c r="J110"/>
  <c r="I110"/>
  <c r="I109" s="1"/>
  <c r="J109"/>
  <c r="L106"/>
  <c r="K106"/>
  <c r="J106"/>
  <c r="J105" s="1"/>
  <c r="J104" s="1"/>
  <c r="I106"/>
  <c r="I105" s="1"/>
  <c r="L105"/>
  <c r="L104" s="1"/>
  <c r="K105"/>
  <c r="L101"/>
  <c r="K101"/>
  <c r="J101"/>
  <c r="J100" s="1"/>
  <c r="J99" s="1"/>
  <c r="I101"/>
  <c r="I100" s="1"/>
  <c r="I99" s="1"/>
  <c r="L100"/>
  <c r="L99" s="1"/>
  <c r="K100"/>
  <c r="K99" s="1"/>
  <c r="L96"/>
  <c r="K96"/>
  <c r="J96"/>
  <c r="J95" s="1"/>
  <c r="J94" s="1"/>
  <c r="I96"/>
  <c r="I95" s="1"/>
  <c r="I94" s="1"/>
  <c r="L95"/>
  <c r="L94" s="1"/>
  <c r="K95"/>
  <c r="K94" s="1"/>
  <c r="L89"/>
  <c r="L88" s="1"/>
  <c r="L87" s="1"/>
  <c r="L86" s="1"/>
  <c r="K89"/>
  <c r="K88" s="1"/>
  <c r="K87" s="1"/>
  <c r="K86" s="1"/>
  <c r="J89"/>
  <c r="I89"/>
  <c r="I88" s="1"/>
  <c r="I87" s="1"/>
  <c r="I86" s="1"/>
  <c r="J88"/>
  <c r="J87"/>
  <c r="J86" s="1"/>
  <c r="L84"/>
  <c r="K84"/>
  <c r="J84"/>
  <c r="I84"/>
  <c r="L83"/>
  <c r="K83"/>
  <c r="J83"/>
  <c r="J82" s="1"/>
  <c r="I83"/>
  <c r="I82" s="1"/>
  <c r="L82"/>
  <c r="K82"/>
  <c r="L78"/>
  <c r="K78"/>
  <c r="J78"/>
  <c r="I78"/>
  <c r="L77"/>
  <c r="K77"/>
  <c r="J77"/>
  <c r="I77"/>
  <c r="L73"/>
  <c r="L72" s="1"/>
  <c r="K73"/>
  <c r="K72" s="1"/>
  <c r="J73"/>
  <c r="I73"/>
  <c r="I72" s="1"/>
  <c r="J72"/>
  <c r="L68"/>
  <c r="K68"/>
  <c r="J68"/>
  <c r="J67" s="1"/>
  <c r="J66" s="1"/>
  <c r="I68"/>
  <c r="I67" s="1"/>
  <c r="L67"/>
  <c r="L66" s="1"/>
  <c r="L65" s="1"/>
  <c r="K67"/>
  <c r="K66" s="1"/>
  <c r="K65" s="1"/>
  <c r="L49"/>
  <c r="L48" s="1"/>
  <c r="L47" s="1"/>
  <c r="L46" s="1"/>
  <c r="K49"/>
  <c r="K48" s="1"/>
  <c r="K47" s="1"/>
  <c r="K46" s="1"/>
  <c r="J49"/>
  <c r="I49"/>
  <c r="I48" s="1"/>
  <c r="I47" s="1"/>
  <c r="I46" s="1"/>
  <c r="J48"/>
  <c r="J47"/>
  <c r="J46" s="1"/>
  <c r="L44"/>
  <c r="K44"/>
  <c r="J44"/>
  <c r="I44"/>
  <c r="L43"/>
  <c r="K43"/>
  <c r="J43"/>
  <c r="J42" s="1"/>
  <c r="I43"/>
  <c r="I42" s="1"/>
  <c r="L42"/>
  <c r="K42"/>
  <c r="L40"/>
  <c r="K40"/>
  <c r="J40"/>
  <c r="I40"/>
  <c r="L38"/>
  <c r="K38"/>
  <c r="J38"/>
  <c r="J37" s="1"/>
  <c r="J36" s="1"/>
  <c r="J35" s="1"/>
  <c r="I38"/>
  <c r="I37" s="1"/>
  <c r="I36" s="1"/>
  <c r="I35" s="1"/>
  <c r="L37"/>
  <c r="L36" s="1"/>
  <c r="L35" s="1"/>
  <c r="K37"/>
  <c r="K36" s="1"/>
  <c r="K35" s="1"/>
  <c r="L365" i="9"/>
  <c r="K365"/>
  <c r="J365"/>
  <c r="I365"/>
  <c r="I364" s="1"/>
  <c r="L364"/>
  <c r="K364"/>
  <c r="J364"/>
  <c r="L362"/>
  <c r="K362"/>
  <c r="J362"/>
  <c r="I362"/>
  <c r="I361" s="1"/>
  <c r="L361"/>
  <c r="K361"/>
  <c r="J361"/>
  <c r="L359"/>
  <c r="L358" s="1"/>
  <c r="K359"/>
  <c r="K358" s="1"/>
  <c r="J359"/>
  <c r="J358" s="1"/>
  <c r="I359"/>
  <c r="I358"/>
  <c r="L355"/>
  <c r="K355"/>
  <c r="J355"/>
  <c r="I355"/>
  <c r="I354" s="1"/>
  <c r="L354"/>
  <c r="K354"/>
  <c r="J354"/>
  <c r="L351"/>
  <c r="L350" s="1"/>
  <c r="K351"/>
  <c r="K350" s="1"/>
  <c r="J351"/>
  <c r="J350" s="1"/>
  <c r="I351"/>
  <c r="I350" s="1"/>
  <c r="L347"/>
  <c r="L346" s="1"/>
  <c r="K347"/>
  <c r="K346" s="1"/>
  <c r="J347"/>
  <c r="J346" s="1"/>
  <c r="I347"/>
  <c r="I346"/>
  <c r="L343"/>
  <c r="K343"/>
  <c r="J343"/>
  <c r="I343"/>
  <c r="L340"/>
  <c r="K340"/>
  <c r="J340"/>
  <c r="I340"/>
  <c r="L338"/>
  <c r="K338"/>
  <c r="K337" s="1"/>
  <c r="K336" s="1"/>
  <c r="J338"/>
  <c r="J337" s="1"/>
  <c r="I338"/>
  <c r="I337" s="1"/>
  <c r="L337"/>
  <c r="L333"/>
  <c r="K333"/>
  <c r="K332" s="1"/>
  <c r="J333"/>
  <c r="J332" s="1"/>
  <c r="I333"/>
  <c r="I332" s="1"/>
  <c r="L332"/>
  <c r="L330"/>
  <c r="L329" s="1"/>
  <c r="K330"/>
  <c r="K329" s="1"/>
  <c r="J330"/>
  <c r="J329" s="1"/>
  <c r="I330"/>
  <c r="I329"/>
  <c r="L327"/>
  <c r="K327"/>
  <c r="J327"/>
  <c r="I327"/>
  <c r="I326" s="1"/>
  <c r="L326"/>
  <c r="K326"/>
  <c r="J326"/>
  <c r="L323"/>
  <c r="K323"/>
  <c r="K322" s="1"/>
  <c r="J323"/>
  <c r="J322" s="1"/>
  <c r="I323"/>
  <c r="I322" s="1"/>
  <c r="L322"/>
  <c r="L319"/>
  <c r="L318" s="1"/>
  <c r="K319"/>
  <c r="K318" s="1"/>
  <c r="J319"/>
  <c r="J318" s="1"/>
  <c r="I319"/>
  <c r="I318"/>
  <c r="L315"/>
  <c r="K315"/>
  <c r="J315"/>
  <c r="I315"/>
  <c r="I314" s="1"/>
  <c r="L314"/>
  <c r="K314"/>
  <c r="J314"/>
  <c r="L311"/>
  <c r="K311"/>
  <c r="J311"/>
  <c r="I311"/>
  <c r="L308"/>
  <c r="K308"/>
  <c r="J308"/>
  <c r="I308"/>
  <c r="L306"/>
  <c r="L305" s="1"/>
  <c r="K306"/>
  <c r="K305" s="1"/>
  <c r="J306"/>
  <c r="J305" s="1"/>
  <c r="I306"/>
  <c r="I305"/>
  <c r="I304" s="1"/>
  <c r="L300"/>
  <c r="L299" s="1"/>
  <c r="K300"/>
  <c r="K299" s="1"/>
  <c r="J300"/>
  <c r="J299" s="1"/>
  <c r="I300"/>
  <c r="I299" s="1"/>
  <c r="L297"/>
  <c r="L296" s="1"/>
  <c r="K297"/>
  <c r="K296" s="1"/>
  <c r="J297"/>
  <c r="J296" s="1"/>
  <c r="I297"/>
  <c r="I296"/>
  <c r="L294"/>
  <c r="K294"/>
  <c r="J294"/>
  <c r="I294"/>
  <c r="I293" s="1"/>
  <c r="L293"/>
  <c r="K293"/>
  <c r="J293"/>
  <c r="L290"/>
  <c r="K290"/>
  <c r="K289" s="1"/>
  <c r="J290"/>
  <c r="J289" s="1"/>
  <c r="I290"/>
  <c r="I289" s="1"/>
  <c r="L289"/>
  <c r="L286"/>
  <c r="L285" s="1"/>
  <c r="K286"/>
  <c r="K285" s="1"/>
  <c r="J286"/>
  <c r="J285" s="1"/>
  <c r="I286"/>
  <c r="I285"/>
  <c r="L282"/>
  <c r="K282"/>
  <c r="J282"/>
  <c r="I282"/>
  <c r="I281" s="1"/>
  <c r="L281"/>
  <c r="K281"/>
  <c r="J281"/>
  <c r="L278"/>
  <c r="K278"/>
  <c r="J278"/>
  <c r="I278"/>
  <c r="L275"/>
  <c r="K275"/>
  <c r="J275"/>
  <c r="I275"/>
  <c r="L273"/>
  <c r="L272" s="1"/>
  <c r="K273"/>
  <c r="K272" s="1"/>
  <c r="J273"/>
  <c r="J272" s="1"/>
  <c r="I273"/>
  <c r="I272"/>
  <c r="L268"/>
  <c r="L267" s="1"/>
  <c r="K268"/>
  <c r="K267" s="1"/>
  <c r="J268"/>
  <c r="J267" s="1"/>
  <c r="I268"/>
  <c r="I267"/>
  <c r="L265"/>
  <c r="K265"/>
  <c r="J265"/>
  <c r="I265"/>
  <c r="I264" s="1"/>
  <c r="L264"/>
  <c r="K264"/>
  <c r="J264"/>
  <c r="L262"/>
  <c r="K262"/>
  <c r="K261" s="1"/>
  <c r="J262"/>
  <c r="I262"/>
  <c r="I261" s="1"/>
  <c r="L261"/>
  <c r="J261"/>
  <c r="L258"/>
  <c r="L257" s="1"/>
  <c r="K258"/>
  <c r="K257" s="1"/>
  <c r="J258"/>
  <c r="J257" s="1"/>
  <c r="I258"/>
  <c r="I257"/>
  <c r="L254"/>
  <c r="L253" s="1"/>
  <c r="K254"/>
  <c r="J254"/>
  <c r="I254"/>
  <c r="I253" s="1"/>
  <c r="K253"/>
  <c r="J253"/>
  <c r="L250"/>
  <c r="K250"/>
  <c r="K249" s="1"/>
  <c r="J250"/>
  <c r="I250"/>
  <c r="I249" s="1"/>
  <c r="L249"/>
  <c r="J249"/>
  <c r="L246"/>
  <c r="K246"/>
  <c r="J246"/>
  <c r="I246"/>
  <c r="L243"/>
  <c r="K243"/>
  <c r="J243"/>
  <c r="I243"/>
  <c r="L241"/>
  <c r="L240" s="1"/>
  <c r="L239" s="1"/>
  <c r="K241"/>
  <c r="J241"/>
  <c r="I241"/>
  <c r="I240" s="1"/>
  <c r="K240"/>
  <c r="J240"/>
  <c r="L234"/>
  <c r="L233" s="1"/>
  <c r="L232" s="1"/>
  <c r="K234"/>
  <c r="K233" s="1"/>
  <c r="K232" s="1"/>
  <c r="J234"/>
  <c r="J233" s="1"/>
  <c r="J232" s="1"/>
  <c r="I234"/>
  <c r="I233"/>
  <c r="I232" s="1"/>
  <c r="L230"/>
  <c r="L229" s="1"/>
  <c r="L228" s="1"/>
  <c r="K230"/>
  <c r="K229" s="1"/>
  <c r="K228" s="1"/>
  <c r="J230"/>
  <c r="J229" s="1"/>
  <c r="J228" s="1"/>
  <c r="I230"/>
  <c r="I229"/>
  <c r="I228" s="1"/>
  <c r="L221"/>
  <c r="L220" s="1"/>
  <c r="K221"/>
  <c r="K220" s="1"/>
  <c r="J221"/>
  <c r="J220" s="1"/>
  <c r="I221"/>
  <c r="I220"/>
  <c r="L218"/>
  <c r="K218"/>
  <c r="J218"/>
  <c r="I218"/>
  <c r="I217" s="1"/>
  <c r="I216" s="1"/>
  <c r="L217"/>
  <c r="K217"/>
  <c r="K216" s="1"/>
  <c r="J217"/>
  <c r="L211"/>
  <c r="L210" s="1"/>
  <c r="L209" s="1"/>
  <c r="K211"/>
  <c r="J211"/>
  <c r="I211"/>
  <c r="I210" s="1"/>
  <c r="I209" s="1"/>
  <c r="K210"/>
  <c r="K209" s="1"/>
  <c r="J210"/>
  <c r="J209" s="1"/>
  <c r="L207"/>
  <c r="L206" s="1"/>
  <c r="K207"/>
  <c r="J207"/>
  <c r="I207"/>
  <c r="I206" s="1"/>
  <c r="K206"/>
  <c r="J206"/>
  <c r="L202"/>
  <c r="K202"/>
  <c r="K201" s="1"/>
  <c r="J202"/>
  <c r="I202"/>
  <c r="I201" s="1"/>
  <c r="L201"/>
  <c r="J201"/>
  <c r="L196"/>
  <c r="L195" s="1"/>
  <c r="K196"/>
  <c r="K195" s="1"/>
  <c r="J196"/>
  <c r="J195" s="1"/>
  <c r="J186" s="1"/>
  <c r="I196"/>
  <c r="I195"/>
  <c r="L191"/>
  <c r="L190" s="1"/>
  <c r="K191"/>
  <c r="J191"/>
  <c r="I191"/>
  <c r="I190" s="1"/>
  <c r="K190"/>
  <c r="J190"/>
  <c r="L188"/>
  <c r="K188"/>
  <c r="K187" s="1"/>
  <c r="K186" s="1"/>
  <c r="J188"/>
  <c r="I188"/>
  <c r="I187" s="1"/>
  <c r="L187"/>
  <c r="J187"/>
  <c r="L180"/>
  <c r="L179" s="1"/>
  <c r="K180"/>
  <c r="K179" s="1"/>
  <c r="J180"/>
  <c r="J179" s="1"/>
  <c r="I180"/>
  <c r="I179"/>
  <c r="L175"/>
  <c r="L174" s="1"/>
  <c r="L173" s="1"/>
  <c r="K175"/>
  <c r="J175"/>
  <c r="I175"/>
  <c r="I174" s="1"/>
  <c r="I173" s="1"/>
  <c r="K174"/>
  <c r="K173" s="1"/>
  <c r="J174"/>
  <c r="L171"/>
  <c r="L170" s="1"/>
  <c r="L169" s="1"/>
  <c r="L168" s="1"/>
  <c r="K171"/>
  <c r="J171"/>
  <c r="I171"/>
  <c r="I170" s="1"/>
  <c r="I169" s="1"/>
  <c r="I168" s="1"/>
  <c r="K170"/>
  <c r="K169" s="1"/>
  <c r="K168" s="1"/>
  <c r="J170"/>
  <c r="J169" s="1"/>
  <c r="L166"/>
  <c r="L165" s="1"/>
  <c r="K166"/>
  <c r="K165" s="1"/>
  <c r="J166"/>
  <c r="J165" s="1"/>
  <c r="I166"/>
  <c r="I165"/>
  <c r="L161"/>
  <c r="L160" s="1"/>
  <c r="K161"/>
  <c r="J161"/>
  <c r="I161"/>
  <c r="I160" s="1"/>
  <c r="I159" s="1"/>
  <c r="I158" s="1"/>
  <c r="K160"/>
  <c r="K159" s="1"/>
  <c r="K158" s="1"/>
  <c r="J160"/>
  <c r="J159" s="1"/>
  <c r="J158" s="1"/>
  <c r="L155"/>
  <c r="L154" s="1"/>
  <c r="L153" s="1"/>
  <c r="K155"/>
  <c r="K154" s="1"/>
  <c r="K153" s="1"/>
  <c r="J155"/>
  <c r="J154" s="1"/>
  <c r="J153" s="1"/>
  <c r="I155"/>
  <c r="I154"/>
  <c r="I153" s="1"/>
  <c r="L151"/>
  <c r="L150" s="1"/>
  <c r="K151"/>
  <c r="K150" s="1"/>
  <c r="J151"/>
  <c r="J150" s="1"/>
  <c r="I151"/>
  <c r="I150"/>
  <c r="L147"/>
  <c r="L146" s="1"/>
  <c r="L145" s="1"/>
  <c r="K147"/>
  <c r="J147"/>
  <c r="I147"/>
  <c r="I146" s="1"/>
  <c r="I145" s="1"/>
  <c r="K146"/>
  <c r="K145" s="1"/>
  <c r="J146"/>
  <c r="J145" s="1"/>
  <c r="L142"/>
  <c r="L141" s="1"/>
  <c r="L140" s="1"/>
  <c r="K142"/>
  <c r="J142"/>
  <c r="I142"/>
  <c r="I141" s="1"/>
  <c r="I140" s="1"/>
  <c r="I139" s="1"/>
  <c r="K141"/>
  <c r="K140" s="1"/>
  <c r="J141"/>
  <c r="J140" s="1"/>
  <c r="L137"/>
  <c r="L136" s="1"/>
  <c r="L135" s="1"/>
  <c r="K137"/>
  <c r="K136" s="1"/>
  <c r="K135" s="1"/>
  <c r="J137"/>
  <c r="J136" s="1"/>
  <c r="J135" s="1"/>
  <c r="I137"/>
  <c r="I136"/>
  <c r="I135" s="1"/>
  <c r="L133"/>
  <c r="L132" s="1"/>
  <c r="L131" s="1"/>
  <c r="K133"/>
  <c r="K132" s="1"/>
  <c r="K131" s="1"/>
  <c r="J133"/>
  <c r="J132" s="1"/>
  <c r="J131" s="1"/>
  <c r="I133"/>
  <c r="I132"/>
  <c r="I131" s="1"/>
  <c r="L129"/>
  <c r="L128" s="1"/>
  <c r="L127" s="1"/>
  <c r="K129"/>
  <c r="K128" s="1"/>
  <c r="K127" s="1"/>
  <c r="J129"/>
  <c r="J128" s="1"/>
  <c r="J127" s="1"/>
  <c r="I129"/>
  <c r="I128"/>
  <c r="I127" s="1"/>
  <c r="L125"/>
  <c r="L124" s="1"/>
  <c r="L123" s="1"/>
  <c r="K125"/>
  <c r="K124" s="1"/>
  <c r="K123" s="1"/>
  <c r="J125"/>
  <c r="J124" s="1"/>
  <c r="J123" s="1"/>
  <c r="I125"/>
  <c r="I124"/>
  <c r="I123" s="1"/>
  <c r="L121"/>
  <c r="L120" s="1"/>
  <c r="L119" s="1"/>
  <c r="K121"/>
  <c r="K120" s="1"/>
  <c r="K119" s="1"/>
  <c r="J121"/>
  <c r="J120" s="1"/>
  <c r="J119" s="1"/>
  <c r="I121"/>
  <c r="I120"/>
  <c r="I119" s="1"/>
  <c r="L116"/>
  <c r="L115" s="1"/>
  <c r="L114" s="1"/>
  <c r="L113" s="1"/>
  <c r="K116"/>
  <c r="K115" s="1"/>
  <c r="K114" s="1"/>
  <c r="K113" s="1"/>
  <c r="J116"/>
  <c r="J115" s="1"/>
  <c r="J114" s="1"/>
  <c r="I116"/>
  <c r="I115"/>
  <c r="I114" s="1"/>
  <c r="L110"/>
  <c r="K110"/>
  <c r="J110"/>
  <c r="I110"/>
  <c r="I109" s="1"/>
  <c r="L109"/>
  <c r="K109"/>
  <c r="J109"/>
  <c r="L106"/>
  <c r="L105" s="1"/>
  <c r="L104" s="1"/>
  <c r="K106"/>
  <c r="K105" s="1"/>
  <c r="K104" s="1"/>
  <c r="J106"/>
  <c r="J105" s="1"/>
  <c r="J104" s="1"/>
  <c r="I106"/>
  <c r="I105"/>
  <c r="I104" s="1"/>
  <c r="L101"/>
  <c r="L100" s="1"/>
  <c r="L99" s="1"/>
  <c r="K101"/>
  <c r="K100" s="1"/>
  <c r="K99" s="1"/>
  <c r="J101"/>
  <c r="J100" s="1"/>
  <c r="J99" s="1"/>
  <c r="I101"/>
  <c r="I100"/>
  <c r="I99" s="1"/>
  <c r="L96"/>
  <c r="L95" s="1"/>
  <c r="L94" s="1"/>
  <c r="K96"/>
  <c r="K95" s="1"/>
  <c r="K94" s="1"/>
  <c r="J96"/>
  <c r="J95" s="1"/>
  <c r="J94" s="1"/>
  <c r="J93" s="1"/>
  <c r="I96"/>
  <c r="I95"/>
  <c r="I94" s="1"/>
  <c r="L89"/>
  <c r="K89"/>
  <c r="J89"/>
  <c r="I89"/>
  <c r="I88" s="1"/>
  <c r="I87" s="1"/>
  <c r="I86" s="1"/>
  <c r="L88"/>
  <c r="K88"/>
  <c r="J88"/>
  <c r="L87"/>
  <c r="L86" s="1"/>
  <c r="K87"/>
  <c r="K86" s="1"/>
  <c r="J87"/>
  <c r="J86" s="1"/>
  <c r="L84"/>
  <c r="K84"/>
  <c r="J84"/>
  <c r="I84"/>
  <c r="L83"/>
  <c r="L82" s="1"/>
  <c r="K83"/>
  <c r="K82" s="1"/>
  <c r="J83"/>
  <c r="J82" s="1"/>
  <c r="I83"/>
  <c r="I82"/>
  <c r="L78"/>
  <c r="K78"/>
  <c r="J78"/>
  <c r="I78"/>
  <c r="L77"/>
  <c r="K77"/>
  <c r="J77"/>
  <c r="I77"/>
  <c r="L73"/>
  <c r="K73"/>
  <c r="J73"/>
  <c r="I73"/>
  <c r="I72" s="1"/>
  <c r="L72"/>
  <c r="K72"/>
  <c r="J72"/>
  <c r="L68"/>
  <c r="L67" s="1"/>
  <c r="L66" s="1"/>
  <c r="L65" s="1"/>
  <c r="K68"/>
  <c r="K67" s="1"/>
  <c r="K66" s="1"/>
  <c r="J68"/>
  <c r="J67" s="1"/>
  <c r="J66" s="1"/>
  <c r="I68"/>
  <c r="I67"/>
  <c r="L49"/>
  <c r="K49"/>
  <c r="J49"/>
  <c r="I49"/>
  <c r="I48" s="1"/>
  <c r="I47" s="1"/>
  <c r="I46" s="1"/>
  <c r="L48"/>
  <c r="L47" s="1"/>
  <c r="L46" s="1"/>
  <c r="K48"/>
  <c r="J48"/>
  <c r="K47"/>
  <c r="K46" s="1"/>
  <c r="J47"/>
  <c r="J46" s="1"/>
  <c r="L44"/>
  <c r="L43" s="1"/>
  <c r="L42" s="1"/>
  <c r="K44"/>
  <c r="J44"/>
  <c r="I44"/>
  <c r="K43"/>
  <c r="K42" s="1"/>
  <c r="J43"/>
  <c r="J42" s="1"/>
  <c r="I43"/>
  <c r="I42"/>
  <c r="L40"/>
  <c r="K40"/>
  <c r="J40"/>
  <c r="I40"/>
  <c r="L38"/>
  <c r="L37" s="1"/>
  <c r="L36" s="1"/>
  <c r="L35" s="1"/>
  <c r="K38"/>
  <c r="K37" s="1"/>
  <c r="K36" s="1"/>
  <c r="K35" s="1"/>
  <c r="J38"/>
  <c r="J37" s="1"/>
  <c r="J36" s="1"/>
  <c r="I38"/>
  <c r="I37"/>
  <c r="I36" s="1"/>
  <c r="I35" s="1"/>
  <c r="L365" i="7"/>
  <c r="K365"/>
  <c r="K364" s="1"/>
  <c r="J365"/>
  <c r="I365"/>
  <c r="L364"/>
  <c r="J364"/>
  <c r="I364"/>
  <c r="L362"/>
  <c r="K362"/>
  <c r="J362"/>
  <c r="I362"/>
  <c r="I361" s="1"/>
  <c r="L361"/>
  <c r="K361"/>
  <c r="J361"/>
  <c r="L359"/>
  <c r="L358" s="1"/>
  <c r="K359"/>
  <c r="K358" s="1"/>
  <c r="J359"/>
  <c r="J358" s="1"/>
  <c r="I359"/>
  <c r="I358"/>
  <c r="L355"/>
  <c r="K355"/>
  <c r="K354" s="1"/>
  <c r="J355"/>
  <c r="I355"/>
  <c r="L354"/>
  <c r="J354"/>
  <c r="I354"/>
  <c r="L351"/>
  <c r="K351"/>
  <c r="J351"/>
  <c r="I351"/>
  <c r="I350" s="1"/>
  <c r="L350"/>
  <c r="K350"/>
  <c r="J350"/>
  <c r="L347"/>
  <c r="L346" s="1"/>
  <c r="K347"/>
  <c r="K346" s="1"/>
  <c r="J347"/>
  <c r="J346" s="1"/>
  <c r="J336" s="1"/>
  <c r="I347"/>
  <c r="I346"/>
  <c r="L343"/>
  <c r="K343"/>
  <c r="J343"/>
  <c r="I343"/>
  <c r="L340"/>
  <c r="K340"/>
  <c r="J340"/>
  <c r="I340"/>
  <c r="L338"/>
  <c r="K338"/>
  <c r="J338"/>
  <c r="I338"/>
  <c r="I337" s="1"/>
  <c r="L337"/>
  <c r="K337"/>
  <c r="J337"/>
  <c r="L333"/>
  <c r="L332" s="1"/>
  <c r="K333"/>
  <c r="J333"/>
  <c r="I333"/>
  <c r="I332" s="1"/>
  <c r="K332"/>
  <c r="J332"/>
  <c r="L330"/>
  <c r="L329" s="1"/>
  <c r="K330"/>
  <c r="K329" s="1"/>
  <c r="J330"/>
  <c r="J329" s="1"/>
  <c r="I330"/>
  <c r="I329"/>
  <c r="L327"/>
  <c r="K327"/>
  <c r="K326" s="1"/>
  <c r="J327"/>
  <c r="I327"/>
  <c r="L326"/>
  <c r="J326"/>
  <c r="I326"/>
  <c r="L323"/>
  <c r="K323"/>
  <c r="J323"/>
  <c r="I323"/>
  <c r="I322" s="1"/>
  <c r="L322"/>
  <c r="K322"/>
  <c r="J322"/>
  <c r="L319"/>
  <c r="L318" s="1"/>
  <c r="K319"/>
  <c r="K318" s="1"/>
  <c r="J319"/>
  <c r="J318" s="1"/>
  <c r="I319"/>
  <c r="I318"/>
  <c r="L315"/>
  <c r="K315"/>
  <c r="K314" s="1"/>
  <c r="J315"/>
  <c r="I315"/>
  <c r="L314"/>
  <c r="J314"/>
  <c r="I314"/>
  <c r="L311"/>
  <c r="K311"/>
  <c r="J311"/>
  <c r="I311"/>
  <c r="L308"/>
  <c r="K308"/>
  <c r="J308"/>
  <c r="I308"/>
  <c r="L306"/>
  <c r="L305" s="1"/>
  <c r="L304" s="1"/>
  <c r="K306"/>
  <c r="K305" s="1"/>
  <c r="J306"/>
  <c r="J305" s="1"/>
  <c r="J304" s="1"/>
  <c r="I306"/>
  <c r="I305"/>
  <c r="L300"/>
  <c r="K300"/>
  <c r="J300"/>
  <c r="I300"/>
  <c r="I299" s="1"/>
  <c r="L299"/>
  <c r="K299"/>
  <c r="J299"/>
  <c r="L297"/>
  <c r="L296" s="1"/>
  <c r="K297"/>
  <c r="K296" s="1"/>
  <c r="J297"/>
  <c r="J296" s="1"/>
  <c r="I297"/>
  <c r="I296"/>
  <c r="L294"/>
  <c r="K294"/>
  <c r="K293" s="1"/>
  <c r="J294"/>
  <c r="I294"/>
  <c r="L293"/>
  <c r="J293"/>
  <c r="I293"/>
  <c r="L290"/>
  <c r="L289" s="1"/>
  <c r="K290"/>
  <c r="J290"/>
  <c r="I290"/>
  <c r="I289" s="1"/>
  <c r="K289"/>
  <c r="J289"/>
  <c r="L286"/>
  <c r="L285" s="1"/>
  <c r="K286"/>
  <c r="K285" s="1"/>
  <c r="J286"/>
  <c r="J285" s="1"/>
  <c r="I286"/>
  <c r="I285"/>
  <c r="L282"/>
  <c r="K282"/>
  <c r="K281" s="1"/>
  <c r="J282"/>
  <c r="I282"/>
  <c r="L281"/>
  <c r="J281"/>
  <c r="I281"/>
  <c r="L278"/>
  <c r="K278"/>
  <c r="J278"/>
  <c r="I278"/>
  <c r="L275"/>
  <c r="K275"/>
  <c r="J275"/>
  <c r="I275"/>
  <c r="L273"/>
  <c r="L272" s="1"/>
  <c r="L271" s="1"/>
  <c r="K273"/>
  <c r="K272" s="1"/>
  <c r="J273"/>
  <c r="J272" s="1"/>
  <c r="I273"/>
  <c r="I272"/>
  <c r="L268"/>
  <c r="L267" s="1"/>
  <c r="K268"/>
  <c r="K267" s="1"/>
  <c r="J268"/>
  <c r="J267" s="1"/>
  <c r="I268"/>
  <c r="I267"/>
  <c r="L265"/>
  <c r="K265"/>
  <c r="K264" s="1"/>
  <c r="J265"/>
  <c r="I265"/>
  <c r="L264"/>
  <c r="J264"/>
  <c r="I264"/>
  <c r="L262"/>
  <c r="K262"/>
  <c r="J262"/>
  <c r="I262"/>
  <c r="I261" s="1"/>
  <c r="L261"/>
  <c r="K261"/>
  <c r="J261"/>
  <c r="L258"/>
  <c r="L257" s="1"/>
  <c r="K258"/>
  <c r="K257" s="1"/>
  <c r="J258"/>
  <c r="J257" s="1"/>
  <c r="I258"/>
  <c r="I257"/>
  <c r="L254"/>
  <c r="K254"/>
  <c r="K253" s="1"/>
  <c r="J254"/>
  <c r="I254"/>
  <c r="L253"/>
  <c r="J253"/>
  <c r="I253"/>
  <c r="L250"/>
  <c r="K250"/>
  <c r="J250"/>
  <c r="I250"/>
  <c r="I249" s="1"/>
  <c r="L249"/>
  <c r="K249"/>
  <c r="J249"/>
  <c r="L246"/>
  <c r="K246"/>
  <c r="J246"/>
  <c r="I246"/>
  <c r="L243"/>
  <c r="K243"/>
  <c r="J243"/>
  <c r="I243"/>
  <c r="L241"/>
  <c r="K241"/>
  <c r="K240" s="1"/>
  <c r="J241"/>
  <c r="I241"/>
  <c r="L240"/>
  <c r="J240"/>
  <c r="I240"/>
  <c r="L234"/>
  <c r="L233" s="1"/>
  <c r="L232" s="1"/>
  <c r="K234"/>
  <c r="K233" s="1"/>
  <c r="K232" s="1"/>
  <c r="J234"/>
  <c r="J233" s="1"/>
  <c r="J232" s="1"/>
  <c r="I234"/>
  <c r="I233"/>
  <c r="I232" s="1"/>
  <c r="L230"/>
  <c r="L229" s="1"/>
  <c r="L228" s="1"/>
  <c r="K230"/>
  <c r="K229" s="1"/>
  <c r="K228" s="1"/>
  <c r="J230"/>
  <c r="J229" s="1"/>
  <c r="J228" s="1"/>
  <c r="I230"/>
  <c r="I229"/>
  <c r="I228" s="1"/>
  <c r="L221"/>
  <c r="L220" s="1"/>
  <c r="K221"/>
  <c r="K220" s="1"/>
  <c r="J221"/>
  <c r="J220" s="1"/>
  <c r="I221"/>
  <c r="I220"/>
  <c r="L218"/>
  <c r="K218"/>
  <c r="K217" s="1"/>
  <c r="K216" s="1"/>
  <c r="J218"/>
  <c r="I218"/>
  <c r="L217"/>
  <c r="J217"/>
  <c r="I217"/>
  <c r="I216"/>
  <c r="L211"/>
  <c r="K211"/>
  <c r="K210" s="1"/>
  <c r="K209" s="1"/>
  <c r="J211"/>
  <c r="I211"/>
  <c r="L210"/>
  <c r="L209" s="1"/>
  <c r="J210"/>
  <c r="J209" s="1"/>
  <c r="I210"/>
  <c r="I209"/>
  <c r="L207"/>
  <c r="K207"/>
  <c r="K206" s="1"/>
  <c r="J207"/>
  <c r="I207"/>
  <c r="L206"/>
  <c r="J206"/>
  <c r="I206"/>
  <c r="L202"/>
  <c r="K202"/>
  <c r="J202"/>
  <c r="I202"/>
  <c r="I201" s="1"/>
  <c r="L201"/>
  <c r="K201"/>
  <c r="J201"/>
  <c r="L196"/>
  <c r="L195" s="1"/>
  <c r="L186" s="1"/>
  <c r="K196"/>
  <c r="K195" s="1"/>
  <c r="J196"/>
  <c r="J195" s="1"/>
  <c r="J186" s="1"/>
  <c r="I196"/>
  <c r="I195"/>
  <c r="L191"/>
  <c r="K191"/>
  <c r="K190" s="1"/>
  <c r="J191"/>
  <c r="I191"/>
  <c r="L190"/>
  <c r="J190"/>
  <c r="I190"/>
  <c r="L188"/>
  <c r="K188"/>
  <c r="J188"/>
  <c r="I188"/>
  <c r="I187" s="1"/>
  <c r="I186" s="1"/>
  <c r="I185" s="1"/>
  <c r="L187"/>
  <c r="K187"/>
  <c r="K186" s="1"/>
  <c r="K185" s="1"/>
  <c r="J187"/>
  <c r="L180"/>
  <c r="L179" s="1"/>
  <c r="K180"/>
  <c r="K179" s="1"/>
  <c r="J180"/>
  <c r="J179" s="1"/>
  <c r="I180"/>
  <c r="I179"/>
  <c r="L175"/>
  <c r="K175"/>
  <c r="K174" s="1"/>
  <c r="K173" s="1"/>
  <c r="J175"/>
  <c r="I175"/>
  <c r="L174"/>
  <c r="J174"/>
  <c r="J173" s="1"/>
  <c r="I174"/>
  <c r="I173"/>
  <c r="L171"/>
  <c r="K171"/>
  <c r="K170" s="1"/>
  <c r="K169" s="1"/>
  <c r="J171"/>
  <c r="I171"/>
  <c r="L170"/>
  <c r="L169" s="1"/>
  <c r="J170"/>
  <c r="J169" s="1"/>
  <c r="I170"/>
  <c r="I169"/>
  <c r="I168" s="1"/>
  <c r="L166"/>
  <c r="L165" s="1"/>
  <c r="K166"/>
  <c r="K165" s="1"/>
  <c r="J166"/>
  <c r="J165" s="1"/>
  <c r="I166"/>
  <c r="I165"/>
  <c r="L161"/>
  <c r="K161"/>
  <c r="K160" s="1"/>
  <c r="J161"/>
  <c r="I161"/>
  <c r="L160"/>
  <c r="L159" s="1"/>
  <c r="L158" s="1"/>
  <c r="J160"/>
  <c r="J159" s="1"/>
  <c r="J158" s="1"/>
  <c r="I160"/>
  <c r="I159"/>
  <c r="I158" s="1"/>
  <c r="L155"/>
  <c r="L154" s="1"/>
  <c r="L153" s="1"/>
  <c r="K155"/>
  <c r="K154" s="1"/>
  <c r="K153" s="1"/>
  <c r="J155"/>
  <c r="J154" s="1"/>
  <c r="J153" s="1"/>
  <c r="I155"/>
  <c r="I154"/>
  <c r="I153" s="1"/>
  <c r="L151"/>
  <c r="L150" s="1"/>
  <c r="K151"/>
  <c r="K150" s="1"/>
  <c r="J151"/>
  <c r="J150" s="1"/>
  <c r="I151"/>
  <c r="I150"/>
  <c r="L147"/>
  <c r="K147"/>
  <c r="K146" s="1"/>
  <c r="K145" s="1"/>
  <c r="J147"/>
  <c r="I147"/>
  <c r="L146"/>
  <c r="L145" s="1"/>
  <c r="J146"/>
  <c r="J145" s="1"/>
  <c r="I146"/>
  <c r="I145"/>
  <c r="L142"/>
  <c r="K142"/>
  <c r="K141" s="1"/>
  <c r="K140" s="1"/>
  <c r="K139" s="1"/>
  <c r="J142"/>
  <c r="I142"/>
  <c r="L141"/>
  <c r="L140" s="1"/>
  <c r="L139" s="1"/>
  <c r="J141"/>
  <c r="J140" s="1"/>
  <c r="I141"/>
  <c r="I140"/>
  <c r="L137"/>
  <c r="L136" s="1"/>
  <c r="L135" s="1"/>
  <c r="K137"/>
  <c r="K136" s="1"/>
  <c r="K135" s="1"/>
  <c r="J137"/>
  <c r="J136" s="1"/>
  <c r="J135" s="1"/>
  <c r="I137"/>
  <c r="I136"/>
  <c r="I135" s="1"/>
  <c r="L133"/>
  <c r="L132" s="1"/>
  <c r="L131" s="1"/>
  <c r="K133"/>
  <c r="K132" s="1"/>
  <c r="K131" s="1"/>
  <c r="J133"/>
  <c r="J132" s="1"/>
  <c r="J131" s="1"/>
  <c r="I133"/>
  <c r="I132"/>
  <c r="I131" s="1"/>
  <c r="L129"/>
  <c r="L128" s="1"/>
  <c r="L127" s="1"/>
  <c r="K129"/>
  <c r="K128" s="1"/>
  <c r="K127" s="1"/>
  <c r="J129"/>
  <c r="J128" s="1"/>
  <c r="J127" s="1"/>
  <c r="I129"/>
  <c r="I128"/>
  <c r="I127" s="1"/>
  <c r="L125"/>
  <c r="L124" s="1"/>
  <c r="L123" s="1"/>
  <c r="K125"/>
  <c r="K124" s="1"/>
  <c r="K123" s="1"/>
  <c r="J125"/>
  <c r="J124" s="1"/>
  <c r="J123" s="1"/>
  <c r="I125"/>
  <c r="I124"/>
  <c r="I123" s="1"/>
  <c r="L121"/>
  <c r="L120" s="1"/>
  <c r="L119" s="1"/>
  <c r="K121"/>
  <c r="K120" s="1"/>
  <c r="K119" s="1"/>
  <c r="J121"/>
  <c r="J120" s="1"/>
  <c r="J119" s="1"/>
  <c r="I121"/>
  <c r="I120"/>
  <c r="I119" s="1"/>
  <c r="L116"/>
  <c r="L115" s="1"/>
  <c r="L114" s="1"/>
  <c r="K116"/>
  <c r="K115" s="1"/>
  <c r="K114" s="1"/>
  <c r="J116"/>
  <c r="J115" s="1"/>
  <c r="J114" s="1"/>
  <c r="I116"/>
  <c r="I115"/>
  <c r="I114" s="1"/>
  <c r="I113" s="1"/>
  <c r="L110"/>
  <c r="L109" s="1"/>
  <c r="K110"/>
  <c r="J110"/>
  <c r="I110"/>
  <c r="I109" s="1"/>
  <c r="K109"/>
  <c r="J109"/>
  <c r="L106"/>
  <c r="L105" s="1"/>
  <c r="K106"/>
  <c r="K105" s="1"/>
  <c r="K104" s="1"/>
  <c r="J106"/>
  <c r="J105" s="1"/>
  <c r="J104" s="1"/>
  <c r="I106"/>
  <c r="I105"/>
  <c r="I104" s="1"/>
  <c r="L101"/>
  <c r="L100" s="1"/>
  <c r="L99" s="1"/>
  <c r="K101"/>
  <c r="K100" s="1"/>
  <c r="K99" s="1"/>
  <c r="J101"/>
  <c r="J100" s="1"/>
  <c r="J99" s="1"/>
  <c r="I101"/>
  <c r="I100"/>
  <c r="I99" s="1"/>
  <c r="L96"/>
  <c r="L95" s="1"/>
  <c r="L94" s="1"/>
  <c r="K96"/>
  <c r="K95" s="1"/>
  <c r="K94" s="1"/>
  <c r="J96"/>
  <c r="J95" s="1"/>
  <c r="J94" s="1"/>
  <c r="J93" s="1"/>
  <c r="I96"/>
  <c r="I95"/>
  <c r="I94" s="1"/>
  <c r="L89"/>
  <c r="L88" s="1"/>
  <c r="L87" s="1"/>
  <c r="L86" s="1"/>
  <c r="K89"/>
  <c r="J89"/>
  <c r="I89"/>
  <c r="I88" s="1"/>
  <c r="I87" s="1"/>
  <c r="I86" s="1"/>
  <c r="K88"/>
  <c r="K87" s="1"/>
  <c r="K86" s="1"/>
  <c r="J88"/>
  <c r="J87"/>
  <c r="J86" s="1"/>
  <c r="L84"/>
  <c r="K84"/>
  <c r="K83" s="1"/>
  <c r="K82" s="1"/>
  <c r="J84"/>
  <c r="I84"/>
  <c r="L83"/>
  <c r="L82" s="1"/>
  <c r="J83"/>
  <c r="J82" s="1"/>
  <c r="I83"/>
  <c r="I82"/>
  <c r="L78"/>
  <c r="L77" s="1"/>
  <c r="K78"/>
  <c r="K77" s="1"/>
  <c r="J78"/>
  <c r="I78"/>
  <c r="I77" s="1"/>
  <c r="J77"/>
  <c r="L73"/>
  <c r="K73"/>
  <c r="J73"/>
  <c r="I73"/>
  <c r="I72" s="1"/>
  <c r="L72"/>
  <c r="K72"/>
  <c r="J72"/>
  <c r="L68"/>
  <c r="L67" s="1"/>
  <c r="L66" s="1"/>
  <c r="L65" s="1"/>
  <c r="K68"/>
  <c r="K67" s="1"/>
  <c r="K66" s="1"/>
  <c r="K65" s="1"/>
  <c r="J68"/>
  <c r="J67" s="1"/>
  <c r="J66" s="1"/>
  <c r="J65" s="1"/>
  <c r="I68"/>
  <c r="I67"/>
  <c r="I66" s="1"/>
  <c r="I65" s="1"/>
  <c r="L49"/>
  <c r="L48" s="1"/>
  <c r="L47" s="1"/>
  <c r="L46" s="1"/>
  <c r="K49"/>
  <c r="J49"/>
  <c r="I49"/>
  <c r="I48" s="1"/>
  <c r="I47" s="1"/>
  <c r="I46" s="1"/>
  <c r="K48"/>
  <c r="K47" s="1"/>
  <c r="K46" s="1"/>
  <c r="J48"/>
  <c r="J47"/>
  <c r="J46" s="1"/>
  <c r="L44"/>
  <c r="L43" s="1"/>
  <c r="L42" s="1"/>
  <c r="K44"/>
  <c r="K43" s="1"/>
  <c r="K42" s="1"/>
  <c r="J44"/>
  <c r="I44"/>
  <c r="I43" s="1"/>
  <c r="I42" s="1"/>
  <c r="J43"/>
  <c r="J42" s="1"/>
  <c r="L40"/>
  <c r="K40"/>
  <c r="J40"/>
  <c r="I40"/>
  <c r="L38"/>
  <c r="K38"/>
  <c r="K37" s="1"/>
  <c r="K36" s="1"/>
  <c r="K35" s="1"/>
  <c r="J38"/>
  <c r="J37" s="1"/>
  <c r="J36" s="1"/>
  <c r="I38"/>
  <c r="L37"/>
  <c r="I37"/>
  <c r="I36" s="1"/>
  <c r="I35" s="1"/>
  <c r="L36"/>
  <c r="L365" i="6"/>
  <c r="K365"/>
  <c r="J365"/>
  <c r="I365"/>
  <c r="I364" s="1"/>
  <c r="L364"/>
  <c r="K364"/>
  <c r="J364"/>
  <c r="L362"/>
  <c r="L361" s="1"/>
  <c r="K362"/>
  <c r="J362"/>
  <c r="I362"/>
  <c r="K361"/>
  <c r="J361"/>
  <c r="I361"/>
  <c r="L359"/>
  <c r="L358" s="1"/>
  <c r="K359"/>
  <c r="K358" s="1"/>
  <c r="J359"/>
  <c r="J358" s="1"/>
  <c r="I359"/>
  <c r="I358" s="1"/>
  <c r="L355"/>
  <c r="K355"/>
  <c r="J355"/>
  <c r="I355"/>
  <c r="I354" s="1"/>
  <c r="L354"/>
  <c r="K354"/>
  <c r="J354"/>
  <c r="L351"/>
  <c r="L350" s="1"/>
  <c r="K351"/>
  <c r="K350" s="1"/>
  <c r="J351"/>
  <c r="J350" s="1"/>
  <c r="I351"/>
  <c r="I350"/>
  <c r="L347"/>
  <c r="L346" s="1"/>
  <c r="K347"/>
  <c r="K346" s="1"/>
  <c r="J347"/>
  <c r="J346" s="1"/>
  <c r="I347"/>
  <c r="I346" s="1"/>
  <c r="L343"/>
  <c r="K343"/>
  <c r="J343"/>
  <c r="I343"/>
  <c r="L340"/>
  <c r="K340"/>
  <c r="J340"/>
  <c r="I340"/>
  <c r="L338"/>
  <c r="L337" s="1"/>
  <c r="K338"/>
  <c r="J338"/>
  <c r="J337" s="1"/>
  <c r="J336" s="1"/>
  <c r="I338"/>
  <c r="K337"/>
  <c r="K336" s="1"/>
  <c r="I337"/>
  <c r="L333"/>
  <c r="L332" s="1"/>
  <c r="K333"/>
  <c r="J333"/>
  <c r="J332" s="1"/>
  <c r="I333"/>
  <c r="K332"/>
  <c r="I332"/>
  <c r="L330"/>
  <c r="L329" s="1"/>
  <c r="K330"/>
  <c r="K329" s="1"/>
  <c r="J330"/>
  <c r="J329" s="1"/>
  <c r="I330"/>
  <c r="I329"/>
  <c r="L327"/>
  <c r="K327"/>
  <c r="K326" s="1"/>
  <c r="J327"/>
  <c r="I327"/>
  <c r="I326" s="1"/>
  <c r="L326"/>
  <c r="J326"/>
  <c r="L323"/>
  <c r="L322" s="1"/>
  <c r="K323"/>
  <c r="J323"/>
  <c r="J322" s="1"/>
  <c r="I323"/>
  <c r="K322"/>
  <c r="I322"/>
  <c r="L319"/>
  <c r="L318" s="1"/>
  <c r="K319"/>
  <c r="K318" s="1"/>
  <c r="J319"/>
  <c r="J318" s="1"/>
  <c r="I319"/>
  <c r="I318"/>
  <c r="L315"/>
  <c r="K315"/>
  <c r="K314" s="1"/>
  <c r="J315"/>
  <c r="I315"/>
  <c r="I314" s="1"/>
  <c r="L314"/>
  <c r="J314"/>
  <c r="L311"/>
  <c r="K311"/>
  <c r="J311"/>
  <c r="I311"/>
  <c r="L308"/>
  <c r="K308"/>
  <c r="J308"/>
  <c r="I308"/>
  <c r="I305" s="1"/>
  <c r="L306"/>
  <c r="L305" s="1"/>
  <c r="L304" s="1"/>
  <c r="K306"/>
  <c r="K305" s="1"/>
  <c r="K304" s="1"/>
  <c r="J306"/>
  <c r="J305" s="1"/>
  <c r="J304" s="1"/>
  <c r="J303" s="1"/>
  <c r="I306"/>
  <c r="L300"/>
  <c r="L299" s="1"/>
  <c r="K300"/>
  <c r="J300"/>
  <c r="J299" s="1"/>
  <c r="I300"/>
  <c r="K299"/>
  <c r="I299"/>
  <c r="L297"/>
  <c r="L296" s="1"/>
  <c r="K297"/>
  <c r="K296" s="1"/>
  <c r="J297"/>
  <c r="J296" s="1"/>
  <c r="I297"/>
  <c r="I296"/>
  <c r="L294"/>
  <c r="K294"/>
  <c r="K293" s="1"/>
  <c r="J294"/>
  <c r="I294"/>
  <c r="I293" s="1"/>
  <c r="L293"/>
  <c r="J293"/>
  <c r="L290"/>
  <c r="L289" s="1"/>
  <c r="K290"/>
  <c r="J290"/>
  <c r="I290"/>
  <c r="K289"/>
  <c r="J289"/>
  <c r="I289"/>
  <c r="L286"/>
  <c r="L285" s="1"/>
  <c r="K286"/>
  <c r="K285" s="1"/>
  <c r="J286"/>
  <c r="J285" s="1"/>
  <c r="I286"/>
  <c r="I285"/>
  <c r="L282"/>
  <c r="K282"/>
  <c r="K281" s="1"/>
  <c r="J282"/>
  <c r="I282"/>
  <c r="I281" s="1"/>
  <c r="I271" s="1"/>
  <c r="L281"/>
  <c r="J281"/>
  <c r="L278"/>
  <c r="K278"/>
  <c r="J278"/>
  <c r="I278"/>
  <c r="L275"/>
  <c r="K275"/>
  <c r="J275"/>
  <c r="I275"/>
  <c r="L273"/>
  <c r="L272" s="1"/>
  <c r="K273"/>
  <c r="K272" s="1"/>
  <c r="J273"/>
  <c r="J272" s="1"/>
  <c r="I273"/>
  <c r="I272"/>
  <c r="L268"/>
  <c r="L267" s="1"/>
  <c r="K268"/>
  <c r="K267" s="1"/>
  <c r="J268"/>
  <c r="J267" s="1"/>
  <c r="I268"/>
  <c r="I267"/>
  <c r="L265"/>
  <c r="K265"/>
  <c r="K264" s="1"/>
  <c r="J265"/>
  <c r="I265"/>
  <c r="I264" s="1"/>
  <c r="L264"/>
  <c r="J264"/>
  <c r="L262"/>
  <c r="L261" s="1"/>
  <c r="K262"/>
  <c r="J262"/>
  <c r="I262"/>
  <c r="K261"/>
  <c r="J261"/>
  <c r="I261"/>
  <c r="L258"/>
  <c r="L257" s="1"/>
  <c r="K258"/>
  <c r="K257" s="1"/>
  <c r="J258"/>
  <c r="J257" s="1"/>
  <c r="I258"/>
  <c r="I257"/>
  <c r="L254"/>
  <c r="K254"/>
  <c r="K253" s="1"/>
  <c r="J254"/>
  <c r="I254"/>
  <c r="I253" s="1"/>
  <c r="L253"/>
  <c r="J253"/>
  <c r="L250"/>
  <c r="L249" s="1"/>
  <c r="K250"/>
  <c r="J250"/>
  <c r="I250"/>
  <c r="K249"/>
  <c r="J249"/>
  <c r="I249"/>
  <c r="L246"/>
  <c r="K246"/>
  <c r="J246"/>
  <c r="I246"/>
  <c r="L243"/>
  <c r="K243"/>
  <c r="J243"/>
  <c r="I243"/>
  <c r="L241"/>
  <c r="K241"/>
  <c r="K240" s="1"/>
  <c r="J241"/>
  <c r="I241"/>
  <c r="I240" s="1"/>
  <c r="I239" s="1"/>
  <c r="I238" s="1"/>
  <c r="L240"/>
  <c r="L239" s="1"/>
  <c r="J240"/>
  <c r="L234"/>
  <c r="L233" s="1"/>
  <c r="L232" s="1"/>
  <c r="K234"/>
  <c r="K233" s="1"/>
  <c r="K232" s="1"/>
  <c r="J234"/>
  <c r="J233" s="1"/>
  <c r="J232" s="1"/>
  <c r="I234"/>
  <c r="I233"/>
  <c r="I232"/>
  <c r="L230"/>
  <c r="L229" s="1"/>
  <c r="L228" s="1"/>
  <c r="K230"/>
  <c r="K229" s="1"/>
  <c r="K228" s="1"/>
  <c r="J230"/>
  <c r="J229" s="1"/>
  <c r="J228" s="1"/>
  <c r="I230"/>
  <c r="I229"/>
  <c r="I228"/>
  <c r="L221"/>
  <c r="L220" s="1"/>
  <c r="K221"/>
  <c r="K220" s="1"/>
  <c r="J221"/>
  <c r="J220" s="1"/>
  <c r="I221"/>
  <c r="I220"/>
  <c r="L218"/>
  <c r="K218"/>
  <c r="K217" s="1"/>
  <c r="J218"/>
  <c r="I218"/>
  <c r="I217" s="1"/>
  <c r="I216" s="1"/>
  <c r="L217"/>
  <c r="L216" s="1"/>
  <c r="J217"/>
  <c r="J216" s="1"/>
  <c r="L211"/>
  <c r="K211"/>
  <c r="K210" s="1"/>
  <c r="K209" s="1"/>
  <c r="J211"/>
  <c r="I211"/>
  <c r="I210" s="1"/>
  <c r="I209" s="1"/>
  <c r="L210"/>
  <c r="L209" s="1"/>
  <c r="J210"/>
  <c r="J209" s="1"/>
  <c r="L207"/>
  <c r="K207"/>
  <c r="K206" s="1"/>
  <c r="J207"/>
  <c r="I207"/>
  <c r="I206" s="1"/>
  <c r="L206"/>
  <c r="J206"/>
  <c r="L202"/>
  <c r="L201" s="1"/>
  <c r="K202"/>
  <c r="J202"/>
  <c r="I202"/>
  <c r="K201"/>
  <c r="J201"/>
  <c r="I201"/>
  <c r="L196"/>
  <c r="L195" s="1"/>
  <c r="K196"/>
  <c r="J196"/>
  <c r="J195" s="1"/>
  <c r="J186" s="1"/>
  <c r="I196"/>
  <c r="K195"/>
  <c r="I195"/>
  <c r="L191"/>
  <c r="K191"/>
  <c r="K190" s="1"/>
  <c r="J191"/>
  <c r="I191"/>
  <c r="I190" s="1"/>
  <c r="L190"/>
  <c r="J190"/>
  <c r="L188"/>
  <c r="L187" s="1"/>
  <c r="L186" s="1"/>
  <c r="K188"/>
  <c r="J188"/>
  <c r="I188"/>
  <c r="K187"/>
  <c r="K186" s="1"/>
  <c r="J187"/>
  <c r="I187"/>
  <c r="L180"/>
  <c r="L179" s="1"/>
  <c r="K180"/>
  <c r="K179" s="1"/>
  <c r="J180"/>
  <c r="J179" s="1"/>
  <c r="I180"/>
  <c r="I179"/>
  <c r="L175"/>
  <c r="K175"/>
  <c r="K174" s="1"/>
  <c r="J175"/>
  <c r="I175"/>
  <c r="I174" s="1"/>
  <c r="I173" s="1"/>
  <c r="L174"/>
  <c r="L173" s="1"/>
  <c r="J174"/>
  <c r="J173" s="1"/>
  <c r="L171"/>
  <c r="K171"/>
  <c r="K170" s="1"/>
  <c r="K169" s="1"/>
  <c r="J171"/>
  <c r="I171"/>
  <c r="I170" s="1"/>
  <c r="I169" s="1"/>
  <c r="L170"/>
  <c r="L169" s="1"/>
  <c r="J170"/>
  <c r="J169" s="1"/>
  <c r="L166"/>
  <c r="L165" s="1"/>
  <c r="K166"/>
  <c r="K165" s="1"/>
  <c r="J166"/>
  <c r="J165" s="1"/>
  <c r="I166"/>
  <c r="I165"/>
  <c r="L161"/>
  <c r="K161"/>
  <c r="K160" s="1"/>
  <c r="J161"/>
  <c r="I161"/>
  <c r="I160" s="1"/>
  <c r="I159" s="1"/>
  <c r="I158" s="1"/>
  <c r="L160"/>
  <c r="J160"/>
  <c r="L155"/>
  <c r="L154" s="1"/>
  <c r="L153" s="1"/>
  <c r="K155"/>
  <c r="K154" s="1"/>
  <c r="K153" s="1"/>
  <c r="J155"/>
  <c r="J154" s="1"/>
  <c r="J153" s="1"/>
  <c r="I155"/>
  <c r="I154"/>
  <c r="I153"/>
  <c r="L151"/>
  <c r="L150" s="1"/>
  <c r="K151"/>
  <c r="J151"/>
  <c r="J150" s="1"/>
  <c r="I151"/>
  <c r="K150"/>
  <c r="I150"/>
  <c r="L147"/>
  <c r="K147"/>
  <c r="K146" s="1"/>
  <c r="K145" s="1"/>
  <c r="J147"/>
  <c r="I147"/>
  <c r="I146" s="1"/>
  <c r="I145" s="1"/>
  <c r="L146"/>
  <c r="L145" s="1"/>
  <c r="J146"/>
  <c r="J145" s="1"/>
  <c r="L142"/>
  <c r="K142"/>
  <c r="K141" s="1"/>
  <c r="K140" s="1"/>
  <c r="J142"/>
  <c r="I142"/>
  <c r="I141" s="1"/>
  <c r="I140" s="1"/>
  <c r="L141"/>
  <c r="L140" s="1"/>
  <c r="J141"/>
  <c r="J140" s="1"/>
  <c r="L137"/>
  <c r="L136" s="1"/>
  <c r="L135" s="1"/>
  <c r="K137"/>
  <c r="K136" s="1"/>
  <c r="K135" s="1"/>
  <c r="J137"/>
  <c r="J136" s="1"/>
  <c r="J135" s="1"/>
  <c r="I137"/>
  <c r="I136"/>
  <c r="I135"/>
  <c r="L133"/>
  <c r="L132" s="1"/>
  <c r="L131" s="1"/>
  <c r="K133"/>
  <c r="K132" s="1"/>
  <c r="K131" s="1"/>
  <c r="J133"/>
  <c r="J132" s="1"/>
  <c r="J131" s="1"/>
  <c r="I133"/>
  <c r="I132"/>
  <c r="I131"/>
  <c r="L129"/>
  <c r="L128" s="1"/>
  <c r="L127" s="1"/>
  <c r="K129"/>
  <c r="K128" s="1"/>
  <c r="K127" s="1"/>
  <c r="J129"/>
  <c r="J128" s="1"/>
  <c r="J127" s="1"/>
  <c r="I129"/>
  <c r="I128"/>
  <c r="I127"/>
  <c r="L125"/>
  <c r="L124" s="1"/>
  <c r="L123" s="1"/>
  <c r="K125"/>
  <c r="K124" s="1"/>
  <c r="K123" s="1"/>
  <c r="J125"/>
  <c r="J124" s="1"/>
  <c r="J123" s="1"/>
  <c r="I125"/>
  <c r="I124"/>
  <c r="I123"/>
  <c r="L121"/>
  <c r="L120" s="1"/>
  <c r="L119" s="1"/>
  <c r="K121"/>
  <c r="K120" s="1"/>
  <c r="K119" s="1"/>
  <c r="J121"/>
  <c r="J120" s="1"/>
  <c r="J119" s="1"/>
  <c r="I121"/>
  <c r="I120"/>
  <c r="I119"/>
  <c r="L116"/>
  <c r="L115" s="1"/>
  <c r="L114" s="1"/>
  <c r="L113" s="1"/>
  <c r="K116"/>
  <c r="K115" s="1"/>
  <c r="K114" s="1"/>
  <c r="J116"/>
  <c r="J115" s="1"/>
  <c r="J114" s="1"/>
  <c r="J113" s="1"/>
  <c r="I116"/>
  <c r="I115"/>
  <c r="I114"/>
  <c r="I113" s="1"/>
  <c r="L110"/>
  <c r="L109" s="1"/>
  <c r="K110"/>
  <c r="J110"/>
  <c r="I110"/>
  <c r="K109"/>
  <c r="J109"/>
  <c r="I109"/>
  <c r="L106"/>
  <c r="L105" s="1"/>
  <c r="L104" s="1"/>
  <c r="K106"/>
  <c r="K105" s="1"/>
  <c r="K104" s="1"/>
  <c r="J106"/>
  <c r="J105" s="1"/>
  <c r="J104" s="1"/>
  <c r="I106"/>
  <c r="I105"/>
  <c r="I104"/>
  <c r="L101"/>
  <c r="L100" s="1"/>
  <c r="L99" s="1"/>
  <c r="K101"/>
  <c r="K100" s="1"/>
  <c r="K99" s="1"/>
  <c r="J101"/>
  <c r="J100" s="1"/>
  <c r="J99" s="1"/>
  <c r="I101"/>
  <c r="I100"/>
  <c r="I99"/>
  <c r="L96"/>
  <c r="L95" s="1"/>
  <c r="L94" s="1"/>
  <c r="K96"/>
  <c r="K95" s="1"/>
  <c r="K94" s="1"/>
  <c r="K93" s="1"/>
  <c r="J96"/>
  <c r="J95" s="1"/>
  <c r="J94" s="1"/>
  <c r="I96"/>
  <c r="I95"/>
  <c r="I94"/>
  <c r="I93" s="1"/>
  <c r="L89"/>
  <c r="L88" s="1"/>
  <c r="L87" s="1"/>
  <c r="L86" s="1"/>
  <c r="K89"/>
  <c r="J89"/>
  <c r="I89"/>
  <c r="K88"/>
  <c r="K87" s="1"/>
  <c r="K86" s="1"/>
  <c r="J88"/>
  <c r="I88"/>
  <c r="I87" s="1"/>
  <c r="I86" s="1"/>
  <c r="J87"/>
  <c r="J86" s="1"/>
  <c r="L84"/>
  <c r="K84"/>
  <c r="K83" s="1"/>
  <c r="K82" s="1"/>
  <c r="J84"/>
  <c r="I84"/>
  <c r="I83" s="1"/>
  <c r="I82" s="1"/>
  <c r="L83"/>
  <c r="L82" s="1"/>
  <c r="J83"/>
  <c r="J82" s="1"/>
  <c r="L78"/>
  <c r="K78"/>
  <c r="K77" s="1"/>
  <c r="J78"/>
  <c r="I78"/>
  <c r="I77" s="1"/>
  <c r="I66" s="1"/>
  <c r="L77"/>
  <c r="J77"/>
  <c r="L73"/>
  <c r="L72" s="1"/>
  <c r="K73"/>
  <c r="J73"/>
  <c r="I73"/>
  <c r="K72"/>
  <c r="J72"/>
  <c r="I72"/>
  <c r="L68"/>
  <c r="L67" s="1"/>
  <c r="L66" s="1"/>
  <c r="L65" s="1"/>
  <c r="K68"/>
  <c r="K67" s="1"/>
  <c r="K66" s="1"/>
  <c r="K65" s="1"/>
  <c r="J68"/>
  <c r="J67" s="1"/>
  <c r="J66" s="1"/>
  <c r="I68"/>
  <c r="I67"/>
  <c r="L49"/>
  <c r="L48" s="1"/>
  <c r="L47" s="1"/>
  <c r="L46" s="1"/>
  <c r="K49"/>
  <c r="J49"/>
  <c r="J48" s="1"/>
  <c r="J47" s="1"/>
  <c r="J46" s="1"/>
  <c r="I49"/>
  <c r="K48"/>
  <c r="K47" s="1"/>
  <c r="K46" s="1"/>
  <c r="I48"/>
  <c r="I47" s="1"/>
  <c r="I46" s="1"/>
  <c r="L44"/>
  <c r="K44"/>
  <c r="K43" s="1"/>
  <c r="K42" s="1"/>
  <c r="J44"/>
  <c r="I44"/>
  <c r="I43" s="1"/>
  <c r="I42" s="1"/>
  <c r="L43"/>
  <c r="L42" s="1"/>
  <c r="J43"/>
  <c r="J42" s="1"/>
  <c r="L40"/>
  <c r="K40"/>
  <c r="J40"/>
  <c r="I40"/>
  <c r="I37" s="1"/>
  <c r="I36" s="1"/>
  <c r="I35" s="1"/>
  <c r="L38"/>
  <c r="L37" s="1"/>
  <c r="L36" s="1"/>
  <c r="L35" s="1"/>
  <c r="K38"/>
  <c r="J38"/>
  <c r="J37" s="1"/>
  <c r="J36" s="1"/>
  <c r="J35" s="1"/>
  <c r="I38"/>
  <c r="K37"/>
  <c r="K36"/>
  <c r="L365" i="5"/>
  <c r="K365"/>
  <c r="J365"/>
  <c r="I365"/>
  <c r="I364" s="1"/>
  <c r="L364"/>
  <c r="K364"/>
  <c r="J364"/>
  <c r="L362"/>
  <c r="L361" s="1"/>
  <c r="K362"/>
  <c r="J362"/>
  <c r="I362"/>
  <c r="I361" s="1"/>
  <c r="K361"/>
  <c r="J361"/>
  <c r="L359"/>
  <c r="K359"/>
  <c r="K358" s="1"/>
  <c r="J359"/>
  <c r="J358" s="1"/>
  <c r="I359"/>
  <c r="L358"/>
  <c r="I358"/>
  <c r="L355"/>
  <c r="K355"/>
  <c r="J355"/>
  <c r="I355"/>
  <c r="I354" s="1"/>
  <c r="L354"/>
  <c r="K354"/>
  <c r="J354"/>
  <c r="L351"/>
  <c r="L350" s="1"/>
  <c r="K351"/>
  <c r="J351"/>
  <c r="J350" s="1"/>
  <c r="I351"/>
  <c r="I350" s="1"/>
  <c r="K350"/>
  <c r="L347"/>
  <c r="K347"/>
  <c r="K346" s="1"/>
  <c r="J347"/>
  <c r="J346" s="1"/>
  <c r="I347"/>
  <c r="L346"/>
  <c r="I346"/>
  <c r="L343"/>
  <c r="K343"/>
  <c r="J343"/>
  <c r="I343"/>
  <c r="L340"/>
  <c r="K340"/>
  <c r="J340"/>
  <c r="I340"/>
  <c r="L338"/>
  <c r="L337" s="1"/>
  <c r="K338"/>
  <c r="J338"/>
  <c r="J337" s="1"/>
  <c r="J336" s="1"/>
  <c r="I338"/>
  <c r="I337" s="1"/>
  <c r="K337"/>
  <c r="L333"/>
  <c r="L332" s="1"/>
  <c r="K333"/>
  <c r="K332" s="1"/>
  <c r="J333"/>
  <c r="J332" s="1"/>
  <c r="I333"/>
  <c r="I332" s="1"/>
  <c r="L330"/>
  <c r="K330"/>
  <c r="K329" s="1"/>
  <c r="J330"/>
  <c r="J329" s="1"/>
  <c r="I330"/>
  <c r="L329"/>
  <c r="I329"/>
  <c r="L327"/>
  <c r="K327"/>
  <c r="J327"/>
  <c r="I327"/>
  <c r="L326"/>
  <c r="K326"/>
  <c r="J326"/>
  <c r="I326"/>
  <c r="L323"/>
  <c r="L322" s="1"/>
  <c r="K323"/>
  <c r="K322" s="1"/>
  <c r="J323"/>
  <c r="J322" s="1"/>
  <c r="I323"/>
  <c r="I322" s="1"/>
  <c r="L319"/>
  <c r="K319"/>
  <c r="K318" s="1"/>
  <c r="J319"/>
  <c r="J318" s="1"/>
  <c r="I319"/>
  <c r="L318"/>
  <c r="I318"/>
  <c r="L315"/>
  <c r="K315"/>
  <c r="J315"/>
  <c r="I315"/>
  <c r="L314"/>
  <c r="K314"/>
  <c r="J314"/>
  <c r="I314"/>
  <c r="L311"/>
  <c r="K311"/>
  <c r="J311"/>
  <c r="I311"/>
  <c r="L308"/>
  <c r="K308"/>
  <c r="J308"/>
  <c r="I308"/>
  <c r="L306"/>
  <c r="L305" s="1"/>
  <c r="K306"/>
  <c r="K305" s="1"/>
  <c r="K304" s="1"/>
  <c r="J306"/>
  <c r="J305" s="1"/>
  <c r="I306"/>
  <c r="I305"/>
  <c r="L300"/>
  <c r="L299" s="1"/>
  <c r="K300"/>
  <c r="K299" s="1"/>
  <c r="J300"/>
  <c r="J299" s="1"/>
  <c r="I300"/>
  <c r="I299" s="1"/>
  <c r="L297"/>
  <c r="L296" s="1"/>
  <c r="K297"/>
  <c r="K296" s="1"/>
  <c r="J297"/>
  <c r="J296" s="1"/>
  <c r="I297"/>
  <c r="I296"/>
  <c r="L294"/>
  <c r="K294"/>
  <c r="J294"/>
  <c r="I294"/>
  <c r="L293"/>
  <c r="K293"/>
  <c r="J293"/>
  <c r="I293"/>
  <c r="L290"/>
  <c r="L289" s="1"/>
  <c r="K290"/>
  <c r="K289" s="1"/>
  <c r="J290"/>
  <c r="J289" s="1"/>
  <c r="I290"/>
  <c r="I289" s="1"/>
  <c r="L286"/>
  <c r="L285" s="1"/>
  <c r="K286"/>
  <c r="K285" s="1"/>
  <c r="J286"/>
  <c r="J285" s="1"/>
  <c r="I286"/>
  <c r="I285"/>
  <c r="L282"/>
  <c r="K282"/>
  <c r="J282"/>
  <c r="I282"/>
  <c r="L281"/>
  <c r="K281"/>
  <c r="J281"/>
  <c r="I281"/>
  <c r="L278"/>
  <c r="K278"/>
  <c r="J278"/>
  <c r="I278"/>
  <c r="L275"/>
  <c r="K275"/>
  <c r="J275"/>
  <c r="I275"/>
  <c r="L273"/>
  <c r="L272" s="1"/>
  <c r="K273"/>
  <c r="K272" s="1"/>
  <c r="J273"/>
  <c r="J272" s="1"/>
  <c r="J271" s="1"/>
  <c r="I273"/>
  <c r="I272"/>
  <c r="L268"/>
  <c r="L267" s="1"/>
  <c r="K268"/>
  <c r="K267" s="1"/>
  <c r="J268"/>
  <c r="J267" s="1"/>
  <c r="I268"/>
  <c r="I267"/>
  <c r="L265"/>
  <c r="K265"/>
  <c r="J265"/>
  <c r="I265"/>
  <c r="L264"/>
  <c r="K264"/>
  <c r="J264"/>
  <c r="I264"/>
  <c r="L262"/>
  <c r="L261" s="1"/>
  <c r="K262"/>
  <c r="J262"/>
  <c r="J261" s="1"/>
  <c r="I262"/>
  <c r="I261" s="1"/>
  <c r="K261"/>
  <c r="L258"/>
  <c r="L257" s="1"/>
  <c r="K258"/>
  <c r="K257" s="1"/>
  <c r="J258"/>
  <c r="J257" s="1"/>
  <c r="I258"/>
  <c r="I257"/>
  <c r="L254"/>
  <c r="K254"/>
  <c r="J254"/>
  <c r="I254"/>
  <c r="L253"/>
  <c r="K253"/>
  <c r="J253"/>
  <c r="I253"/>
  <c r="L250"/>
  <c r="L249" s="1"/>
  <c r="K250"/>
  <c r="J250"/>
  <c r="J249" s="1"/>
  <c r="I250"/>
  <c r="I249" s="1"/>
  <c r="K249"/>
  <c r="L246"/>
  <c r="K246"/>
  <c r="J246"/>
  <c r="I246"/>
  <c r="L243"/>
  <c r="K243"/>
  <c r="J243"/>
  <c r="I243"/>
  <c r="L241"/>
  <c r="K241"/>
  <c r="J241"/>
  <c r="I241"/>
  <c r="L240"/>
  <c r="L239" s="1"/>
  <c r="K240"/>
  <c r="J240"/>
  <c r="I240"/>
  <c r="L234"/>
  <c r="L233" s="1"/>
  <c r="L232" s="1"/>
  <c r="K234"/>
  <c r="K233" s="1"/>
  <c r="K232" s="1"/>
  <c r="J234"/>
  <c r="J233" s="1"/>
  <c r="J232" s="1"/>
  <c r="I234"/>
  <c r="I233"/>
  <c r="I232" s="1"/>
  <c r="L230"/>
  <c r="L229" s="1"/>
  <c r="L228" s="1"/>
  <c r="K230"/>
  <c r="K229" s="1"/>
  <c r="K228" s="1"/>
  <c r="J230"/>
  <c r="J229" s="1"/>
  <c r="J228" s="1"/>
  <c r="I230"/>
  <c r="I229"/>
  <c r="I228" s="1"/>
  <c r="L221"/>
  <c r="L220" s="1"/>
  <c r="K221"/>
  <c r="K220" s="1"/>
  <c r="J221"/>
  <c r="J220" s="1"/>
  <c r="I221"/>
  <c r="I220"/>
  <c r="L218"/>
  <c r="K218"/>
  <c r="J218"/>
  <c r="I218"/>
  <c r="L217"/>
  <c r="K217"/>
  <c r="K216" s="1"/>
  <c r="J217"/>
  <c r="J216" s="1"/>
  <c r="I217"/>
  <c r="I216"/>
  <c r="L211"/>
  <c r="K211"/>
  <c r="J211"/>
  <c r="I211"/>
  <c r="L210"/>
  <c r="L209" s="1"/>
  <c r="K210"/>
  <c r="K209" s="1"/>
  <c r="J210"/>
  <c r="J209" s="1"/>
  <c r="I210"/>
  <c r="I209"/>
  <c r="L207"/>
  <c r="K207"/>
  <c r="J207"/>
  <c r="I207"/>
  <c r="L206"/>
  <c r="K206"/>
  <c r="J206"/>
  <c r="I206"/>
  <c r="L202"/>
  <c r="L201" s="1"/>
  <c r="K202"/>
  <c r="J202"/>
  <c r="J201" s="1"/>
  <c r="I202"/>
  <c r="I201" s="1"/>
  <c r="K201"/>
  <c r="L196"/>
  <c r="L195" s="1"/>
  <c r="K196"/>
  <c r="K195" s="1"/>
  <c r="J196"/>
  <c r="J195" s="1"/>
  <c r="I196"/>
  <c r="I195"/>
  <c r="L191"/>
  <c r="K191"/>
  <c r="J191"/>
  <c r="I191"/>
  <c r="L190"/>
  <c r="K190"/>
  <c r="J190"/>
  <c r="I190"/>
  <c r="L188"/>
  <c r="L187" s="1"/>
  <c r="K188"/>
  <c r="K187" s="1"/>
  <c r="K186" s="1"/>
  <c r="J188"/>
  <c r="J187" s="1"/>
  <c r="I188"/>
  <c r="I187" s="1"/>
  <c r="L180"/>
  <c r="L179" s="1"/>
  <c r="K180"/>
  <c r="K179" s="1"/>
  <c r="J180"/>
  <c r="J179" s="1"/>
  <c r="I180"/>
  <c r="I179"/>
  <c r="L175"/>
  <c r="K175"/>
  <c r="J175"/>
  <c r="I175"/>
  <c r="I174" s="1"/>
  <c r="I173" s="1"/>
  <c r="L174"/>
  <c r="K174"/>
  <c r="J174"/>
  <c r="L171"/>
  <c r="K171"/>
  <c r="J171"/>
  <c r="I171"/>
  <c r="I170" s="1"/>
  <c r="I169" s="1"/>
  <c r="L170"/>
  <c r="L169" s="1"/>
  <c r="K170"/>
  <c r="K169" s="1"/>
  <c r="J170"/>
  <c r="J169" s="1"/>
  <c r="L166"/>
  <c r="L165" s="1"/>
  <c r="K166"/>
  <c r="K165" s="1"/>
  <c r="J166"/>
  <c r="J165" s="1"/>
  <c r="I166"/>
  <c r="I165"/>
  <c r="L161"/>
  <c r="K161"/>
  <c r="J161"/>
  <c r="I161"/>
  <c r="L160"/>
  <c r="K160"/>
  <c r="K159" s="1"/>
  <c r="K158" s="1"/>
  <c r="J160"/>
  <c r="J159" s="1"/>
  <c r="J158" s="1"/>
  <c r="I160"/>
  <c r="I159"/>
  <c r="I158" s="1"/>
  <c r="L155"/>
  <c r="L154" s="1"/>
  <c r="L153" s="1"/>
  <c r="K155"/>
  <c r="K154" s="1"/>
  <c r="K153" s="1"/>
  <c r="J155"/>
  <c r="J154" s="1"/>
  <c r="J153" s="1"/>
  <c r="I155"/>
  <c r="I154"/>
  <c r="I153" s="1"/>
  <c r="L151"/>
  <c r="L150" s="1"/>
  <c r="K151"/>
  <c r="K150" s="1"/>
  <c r="J151"/>
  <c r="J150" s="1"/>
  <c r="I151"/>
  <c r="I150"/>
  <c r="L147"/>
  <c r="K147"/>
  <c r="J147"/>
  <c r="I147"/>
  <c r="L146"/>
  <c r="L145" s="1"/>
  <c r="K146"/>
  <c r="K145" s="1"/>
  <c r="J146"/>
  <c r="J145" s="1"/>
  <c r="I146"/>
  <c r="I145"/>
  <c r="L142"/>
  <c r="K142"/>
  <c r="J142"/>
  <c r="I142"/>
  <c r="L141"/>
  <c r="L140" s="1"/>
  <c r="K141"/>
  <c r="K140" s="1"/>
  <c r="J141"/>
  <c r="J140" s="1"/>
  <c r="I141"/>
  <c r="I140"/>
  <c r="L137"/>
  <c r="L136" s="1"/>
  <c r="L135" s="1"/>
  <c r="K137"/>
  <c r="K136" s="1"/>
  <c r="K135" s="1"/>
  <c r="J137"/>
  <c r="J136" s="1"/>
  <c r="J135" s="1"/>
  <c r="I137"/>
  <c r="I136"/>
  <c r="I135" s="1"/>
  <c r="L133"/>
  <c r="L132" s="1"/>
  <c r="L131" s="1"/>
  <c r="K133"/>
  <c r="K132" s="1"/>
  <c r="K131" s="1"/>
  <c r="J133"/>
  <c r="J132" s="1"/>
  <c r="J131" s="1"/>
  <c r="I133"/>
  <c r="I132"/>
  <c r="I131" s="1"/>
  <c r="L129"/>
  <c r="L128" s="1"/>
  <c r="L127" s="1"/>
  <c r="K129"/>
  <c r="K128" s="1"/>
  <c r="K127" s="1"/>
  <c r="J129"/>
  <c r="J128" s="1"/>
  <c r="J127" s="1"/>
  <c r="I129"/>
  <c r="I128"/>
  <c r="I127" s="1"/>
  <c r="L125"/>
  <c r="L124" s="1"/>
  <c r="L123" s="1"/>
  <c r="K125"/>
  <c r="K124" s="1"/>
  <c r="K123" s="1"/>
  <c r="J125"/>
  <c r="J124" s="1"/>
  <c r="J123" s="1"/>
  <c r="I125"/>
  <c r="I124"/>
  <c r="I123" s="1"/>
  <c r="L121"/>
  <c r="L120" s="1"/>
  <c r="L119" s="1"/>
  <c r="K121"/>
  <c r="K120" s="1"/>
  <c r="K119" s="1"/>
  <c r="J121"/>
  <c r="J120" s="1"/>
  <c r="J119" s="1"/>
  <c r="I121"/>
  <c r="I120"/>
  <c r="I119" s="1"/>
  <c r="L116"/>
  <c r="L115" s="1"/>
  <c r="L114" s="1"/>
  <c r="L113" s="1"/>
  <c r="K116"/>
  <c r="K115" s="1"/>
  <c r="K114" s="1"/>
  <c r="J116"/>
  <c r="J115" s="1"/>
  <c r="J114" s="1"/>
  <c r="I116"/>
  <c r="I115"/>
  <c r="I114" s="1"/>
  <c r="L110"/>
  <c r="L109" s="1"/>
  <c r="K110"/>
  <c r="J110"/>
  <c r="J109" s="1"/>
  <c r="I110"/>
  <c r="I109" s="1"/>
  <c r="K109"/>
  <c r="L106"/>
  <c r="L105" s="1"/>
  <c r="K106"/>
  <c r="K105" s="1"/>
  <c r="K104" s="1"/>
  <c r="J106"/>
  <c r="J105" s="1"/>
  <c r="J104" s="1"/>
  <c r="I106"/>
  <c r="I105"/>
  <c r="I104" s="1"/>
  <c r="L101"/>
  <c r="L100" s="1"/>
  <c r="L99" s="1"/>
  <c r="K101"/>
  <c r="K100" s="1"/>
  <c r="K99" s="1"/>
  <c r="J101"/>
  <c r="J100" s="1"/>
  <c r="J99" s="1"/>
  <c r="I101"/>
  <c r="I100"/>
  <c r="I99" s="1"/>
  <c r="L96"/>
  <c r="L95" s="1"/>
  <c r="L94" s="1"/>
  <c r="K96"/>
  <c r="K95" s="1"/>
  <c r="K94" s="1"/>
  <c r="K93" s="1"/>
  <c r="J96"/>
  <c r="J95" s="1"/>
  <c r="J94" s="1"/>
  <c r="I96"/>
  <c r="I95"/>
  <c r="I94" s="1"/>
  <c r="I93" s="1"/>
  <c r="L89"/>
  <c r="L88" s="1"/>
  <c r="L87" s="1"/>
  <c r="L86" s="1"/>
  <c r="K89"/>
  <c r="J89"/>
  <c r="J88" s="1"/>
  <c r="J87" s="1"/>
  <c r="J86" s="1"/>
  <c r="I89"/>
  <c r="I88" s="1"/>
  <c r="I87" s="1"/>
  <c r="I86" s="1"/>
  <c r="K88"/>
  <c r="K87"/>
  <c r="K86" s="1"/>
  <c r="L84"/>
  <c r="K84"/>
  <c r="J84"/>
  <c r="I84"/>
  <c r="L83"/>
  <c r="L82" s="1"/>
  <c r="K83"/>
  <c r="K82" s="1"/>
  <c r="J83"/>
  <c r="J82" s="1"/>
  <c r="I83"/>
  <c r="I82"/>
  <c r="L78"/>
  <c r="K78"/>
  <c r="J78"/>
  <c r="I78"/>
  <c r="L77"/>
  <c r="K77"/>
  <c r="J77"/>
  <c r="I77"/>
  <c r="L73"/>
  <c r="L72" s="1"/>
  <c r="K73"/>
  <c r="J73"/>
  <c r="J72" s="1"/>
  <c r="I73"/>
  <c r="I72" s="1"/>
  <c r="K72"/>
  <c r="L68"/>
  <c r="L67" s="1"/>
  <c r="K68"/>
  <c r="K67" s="1"/>
  <c r="K66" s="1"/>
  <c r="J68"/>
  <c r="J67" s="1"/>
  <c r="I68"/>
  <c r="I67" s="1"/>
  <c r="L49"/>
  <c r="L48" s="1"/>
  <c r="L47" s="1"/>
  <c r="L46" s="1"/>
  <c r="K49"/>
  <c r="J49"/>
  <c r="J48" s="1"/>
  <c r="J47" s="1"/>
  <c r="J46" s="1"/>
  <c r="I49"/>
  <c r="I48" s="1"/>
  <c r="I47" s="1"/>
  <c r="I46" s="1"/>
  <c r="K48"/>
  <c r="K47"/>
  <c r="K46" s="1"/>
  <c r="L44"/>
  <c r="K44"/>
  <c r="J44"/>
  <c r="I44"/>
  <c r="L43"/>
  <c r="L42" s="1"/>
  <c r="K43"/>
  <c r="K42" s="1"/>
  <c r="J43"/>
  <c r="J42" s="1"/>
  <c r="I43"/>
  <c r="I42"/>
  <c r="L40"/>
  <c r="K40"/>
  <c r="J40"/>
  <c r="I40"/>
  <c r="L38"/>
  <c r="L37" s="1"/>
  <c r="L36" s="1"/>
  <c r="L35" s="1"/>
  <c r="K38"/>
  <c r="K37" s="1"/>
  <c r="K36" s="1"/>
  <c r="K35" s="1"/>
  <c r="J38"/>
  <c r="J37" s="1"/>
  <c r="J36" s="1"/>
  <c r="I38"/>
  <c r="I37"/>
  <c r="I36" s="1"/>
  <c r="I35" s="1"/>
  <c r="L365" i="4"/>
  <c r="L364" s="1"/>
  <c r="K365"/>
  <c r="J365"/>
  <c r="I365"/>
  <c r="K364"/>
  <c r="J364"/>
  <c r="I364"/>
  <c r="L362"/>
  <c r="K362"/>
  <c r="J362"/>
  <c r="I362"/>
  <c r="I361" s="1"/>
  <c r="L361"/>
  <c r="K361"/>
  <c r="J361"/>
  <c r="L359"/>
  <c r="L358" s="1"/>
  <c r="K359"/>
  <c r="K358" s="1"/>
  <c r="J359"/>
  <c r="J358" s="1"/>
  <c r="I359"/>
  <c r="I358"/>
  <c r="L355"/>
  <c r="K355"/>
  <c r="J355"/>
  <c r="I355"/>
  <c r="L354"/>
  <c r="K354"/>
  <c r="J354"/>
  <c r="I354"/>
  <c r="L351"/>
  <c r="K351"/>
  <c r="J351"/>
  <c r="I351"/>
  <c r="I350" s="1"/>
  <c r="L350"/>
  <c r="K350"/>
  <c r="J350"/>
  <c r="L347"/>
  <c r="L346" s="1"/>
  <c r="L336" s="1"/>
  <c r="K347"/>
  <c r="K346" s="1"/>
  <c r="J347"/>
  <c r="J346" s="1"/>
  <c r="I347"/>
  <c r="I346"/>
  <c r="L343"/>
  <c r="K343"/>
  <c r="J343"/>
  <c r="I343"/>
  <c r="L340"/>
  <c r="K340"/>
  <c r="J340"/>
  <c r="I340"/>
  <c r="L338"/>
  <c r="K338"/>
  <c r="J338"/>
  <c r="I338"/>
  <c r="I337" s="1"/>
  <c r="L337"/>
  <c r="K337"/>
  <c r="J337"/>
  <c r="L333"/>
  <c r="K333"/>
  <c r="J333"/>
  <c r="I333"/>
  <c r="I332" s="1"/>
  <c r="L332"/>
  <c r="K332"/>
  <c r="J332"/>
  <c r="L330"/>
  <c r="L329" s="1"/>
  <c r="K330"/>
  <c r="K329" s="1"/>
  <c r="J330"/>
  <c r="J329" s="1"/>
  <c r="I330"/>
  <c r="I329"/>
  <c r="L327"/>
  <c r="K327"/>
  <c r="J327"/>
  <c r="I327"/>
  <c r="L326"/>
  <c r="K326"/>
  <c r="J326"/>
  <c r="I326"/>
  <c r="L323"/>
  <c r="K323"/>
  <c r="J323"/>
  <c r="J322" s="1"/>
  <c r="I323"/>
  <c r="I322" s="1"/>
  <c r="L322"/>
  <c r="K322"/>
  <c r="L319"/>
  <c r="L318" s="1"/>
  <c r="K319"/>
  <c r="K318" s="1"/>
  <c r="J319"/>
  <c r="J318" s="1"/>
  <c r="I319"/>
  <c r="I318"/>
  <c r="L315"/>
  <c r="K315"/>
  <c r="J315"/>
  <c r="I315"/>
  <c r="L314"/>
  <c r="K314"/>
  <c r="J314"/>
  <c r="I314"/>
  <c r="L311"/>
  <c r="K311"/>
  <c r="J311"/>
  <c r="I311"/>
  <c r="L308"/>
  <c r="K308"/>
  <c r="J308"/>
  <c r="I308"/>
  <c r="L306"/>
  <c r="L305" s="1"/>
  <c r="K306"/>
  <c r="K305" s="1"/>
  <c r="J306"/>
  <c r="J305" s="1"/>
  <c r="I306"/>
  <c r="I305"/>
  <c r="I304" s="1"/>
  <c r="L300"/>
  <c r="K300"/>
  <c r="J300"/>
  <c r="J299" s="1"/>
  <c r="I300"/>
  <c r="I299" s="1"/>
  <c r="L299"/>
  <c r="K299"/>
  <c r="L297"/>
  <c r="L296" s="1"/>
  <c r="K297"/>
  <c r="K296" s="1"/>
  <c r="J297"/>
  <c r="J296" s="1"/>
  <c r="I297"/>
  <c r="I296"/>
  <c r="L294"/>
  <c r="K294"/>
  <c r="J294"/>
  <c r="I294"/>
  <c r="L293"/>
  <c r="K293"/>
  <c r="J293"/>
  <c r="I293"/>
  <c r="L290"/>
  <c r="K290"/>
  <c r="J290"/>
  <c r="J289" s="1"/>
  <c r="I290"/>
  <c r="I289" s="1"/>
  <c r="L289"/>
  <c r="K289"/>
  <c r="L286"/>
  <c r="L285" s="1"/>
  <c r="K286"/>
  <c r="K285" s="1"/>
  <c r="J286"/>
  <c r="J285" s="1"/>
  <c r="I286"/>
  <c r="I285"/>
  <c r="L282"/>
  <c r="K282"/>
  <c r="J282"/>
  <c r="I282"/>
  <c r="L281"/>
  <c r="K281"/>
  <c r="J281"/>
  <c r="I281"/>
  <c r="L278"/>
  <c r="K278"/>
  <c r="J278"/>
  <c r="I278"/>
  <c r="L275"/>
  <c r="K275"/>
  <c r="J275"/>
  <c r="I275"/>
  <c r="L273"/>
  <c r="L272" s="1"/>
  <c r="K273"/>
  <c r="K272" s="1"/>
  <c r="K271" s="1"/>
  <c r="J273"/>
  <c r="J272" s="1"/>
  <c r="J271" s="1"/>
  <c r="I273"/>
  <c r="I272"/>
  <c r="L268"/>
  <c r="L267" s="1"/>
  <c r="K268"/>
  <c r="K267" s="1"/>
  <c r="J268"/>
  <c r="J267" s="1"/>
  <c r="I268"/>
  <c r="I267"/>
  <c r="L265"/>
  <c r="K265"/>
  <c r="J265"/>
  <c r="I265"/>
  <c r="L264"/>
  <c r="K264"/>
  <c r="J264"/>
  <c r="I264"/>
  <c r="L262"/>
  <c r="K262"/>
  <c r="J262"/>
  <c r="J261" s="1"/>
  <c r="I262"/>
  <c r="I261" s="1"/>
  <c r="L261"/>
  <c r="K261"/>
  <c r="L258"/>
  <c r="L257" s="1"/>
  <c r="K258"/>
  <c r="K257" s="1"/>
  <c r="J258"/>
  <c r="J257" s="1"/>
  <c r="I258"/>
  <c r="I257"/>
  <c r="L254"/>
  <c r="K254"/>
  <c r="J254"/>
  <c r="I254"/>
  <c r="L253"/>
  <c r="K253"/>
  <c r="J253"/>
  <c r="I253"/>
  <c r="L250"/>
  <c r="K250"/>
  <c r="J250"/>
  <c r="J249" s="1"/>
  <c r="I250"/>
  <c r="I249" s="1"/>
  <c r="I239" s="1"/>
  <c r="L249"/>
  <c r="K249"/>
  <c r="L246"/>
  <c r="K246"/>
  <c r="J246"/>
  <c r="I246"/>
  <c r="L243"/>
  <c r="K243"/>
  <c r="J243"/>
  <c r="I243"/>
  <c r="L241"/>
  <c r="K241"/>
  <c r="J241"/>
  <c r="I241"/>
  <c r="L240"/>
  <c r="K240"/>
  <c r="J240"/>
  <c r="I240"/>
  <c r="L234"/>
  <c r="L233" s="1"/>
  <c r="L232" s="1"/>
  <c r="K234"/>
  <c r="K233" s="1"/>
  <c r="K232" s="1"/>
  <c r="J234"/>
  <c r="J233" s="1"/>
  <c r="J232" s="1"/>
  <c r="I234"/>
  <c r="I233"/>
  <c r="I232" s="1"/>
  <c r="L230"/>
  <c r="L229" s="1"/>
  <c r="L228" s="1"/>
  <c r="K230"/>
  <c r="K229" s="1"/>
  <c r="K228" s="1"/>
  <c r="J230"/>
  <c r="J229" s="1"/>
  <c r="J228" s="1"/>
  <c r="I230"/>
  <c r="I229"/>
  <c r="I228" s="1"/>
  <c r="L221"/>
  <c r="L220" s="1"/>
  <c r="K221"/>
  <c r="K220" s="1"/>
  <c r="J221"/>
  <c r="J220" s="1"/>
  <c r="I221"/>
  <c r="I220"/>
  <c r="L218"/>
  <c r="K218"/>
  <c r="J218"/>
  <c r="I218"/>
  <c r="L217"/>
  <c r="K217"/>
  <c r="K216" s="1"/>
  <c r="J217"/>
  <c r="J216" s="1"/>
  <c r="I217"/>
  <c r="I216"/>
  <c r="L211"/>
  <c r="K211"/>
  <c r="J211"/>
  <c r="I211"/>
  <c r="L210"/>
  <c r="L209" s="1"/>
  <c r="K210"/>
  <c r="K209" s="1"/>
  <c r="J210"/>
  <c r="J209" s="1"/>
  <c r="I210"/>
  <c r="I209"/>
  <c r="L207"/>
  <c r="K207"/>
  <c r="J207"/>
  <c r="I207"/>
  <c r="L206"/>
  <c r="K206"/>
  <c r="J206"/>
  <c r="I206"/>
  <c r="L202"/>
  <c r="K202"/>
  <c r="J202"/>
  <c r="I202"/>
  <c r="I201" s="1"/>
  <c r="L201"/>
  <c r="K201"/>
  <c r="J201"/>
  <c r="L196"/>
  <c r="L195" s="1"/>
  <c r="L186" s="1"/>
  <c r="K196"/>
  <c r="K195" s="1"/>
  <c r="K186" s="1"/>
  <c r="J196"/>
  <c r="J195" s="1"/>
  <c r="I196"/>
  <c r="I195"/>
  <c r="L191"/>
  <c r="K191"/>
  <c r="J191"/>
  <c r="I191"/>
  <c r="L190"/>
  <c r="K190"/>
  <c r="J190"/>
  <c r="I190"/>
  <c r="L188"/>
  <c r="K188"/>
  <c r="J188"/>
  <c r="I188"/>
  <c r="I187" s="1"/>
  <c r="L187"/>
  <c r="K187"/>
  <c r="J187"/>
  <c r="L180"/>
  <c r="L179" s="1"/>
  <c r="K180"/>
  <c r="K179" s="1"/>
  <c r="J180"/>
  <c r="J179" s="1"/>
  <c r="I180"/>
  <c r="I179"/>
  <c r="L175"/>
  <c r="K175"/>
  <c r="J175"/>
  <c r="I175"/>
  <c r="L174"/>
  <c r="L173" s="1"/>
  <c r="K174"/>
  <c r="J174"/>
  <c r="I174"/>
  <c r="I173"/>
  <c r="L171"/>
  <c r="K171"/>
  <c r="J171"/>
  <c r="I171"/>
  <c r="L170"/>
  <c r="L169" s="1"/>
  <c r="L168" s="1"/>
  <c r="K170"/>
  <c r="K169" s="1"/>
  <c r="J170"/>
  <c r="J169" s="1"/>
  <c r="I170"/>
  <c r="I169"/>
  <c r="I168" s="1"/>
  <c r="L166"/>
  <c r="L165" s="1"/>
  <c r="K166"/>
  <c r="K165" s="1"/>
  <c r="J166"/>
  <c r="J165" s="1"/>
  <c r="I166"/>
  <c r="I165"/>
  <c r="L161"/>
  <c r="K161"/>
  <c r="J161"/>
  <c r="I161"/>
  <c r="L160"/>
  <c r="L159" s="1"/>
  <c r="L158" s="1"/>
  <c r="K160"/>
  <c r="K159" s="1"/>
  <c r="K158" s="1"/>
  <c r="J160"/>
  <c r="I160"/>
  <c r="I159"/>
  <c r="I158" s="1"/>
  <c r="L155"/>
  <c r="L154" s="1"/>
  <c r="L153" s="1"/>
  <c r="K155"/>
  <c r="K154" s="1"/>
  <c r="K153" s="1"/>
  <c r="J155"/>
  <c r="J154" s="1"/>
  <c r="J153" s="1"/>
  <c r="I155"/>
  <c r="I154"/>
  <c r="I153" s="1"/>
  <c r="L151"/>
  <c r="L150" s="1"/>
  <c r="K151"/>
  <c r="K150" s="1"/>
  <c r="J151"/>
  <c r="J150" s="1"/>
  <c r="I151"/>
  <c r="I150"/>
  <c r="L147"/>
  <c r="K147"/>
  <c r="J147"/>
  <c r="I147"/>
  <c r="L146"/>
  <c r="L145" s="1"/>
  <c r="K146"/>
  <c r="K145" s="1"/>
  <c r="J146"/>
  <c r="J145" s="1"/>
  <c r="I146"/>
  <c r="I145"/>
  <c r="L142"/>
  <c r="K142"/>
  <c r="J142"/>
  <c r="I142"/>
  <c r="L141"/>
  <c r="L140" s="1"/>
  <c r="K141"/>
  <c r="K140" s="1"/>
  <c r="K139" s="1"/>
  <c r="J141"/>
  <c r="J140" s="1"/>
  <c r="I141"/>
  <c r="I140"/>
  <c r="L137"/>
  <c r="L136" s="1"/>
  <c r="L135" s="1"/>
  <c r="K137"/>
  <c r="K136" s="1"/>
  <c r="K135" s="1"/>
  <c r="J137"/>
  <c r="J136" s="1"/>
  <c r="J135" s="1"/>
  <c r="I137"/>
  <c r="I136"/>
  <c r="I135" s="1"/>
  <c r="L133"/>
  <c r="L132" s="1"/>
  <c r="L131" s="1"/>
  <c r="K133"/>
  <c r="K132" s="1"/>
  <c r="K131" s="1"/>
  <c r="J133"/>
  <c r="J132" s="1"/>
  <c r="J131" s="1"/>
  <c r="I133"/>
  <c r="I132"/>
  <c r="I131" s="1"/>
  <c r="L129"/>
  <c r="L128" s="1"/>
  <c r="L127" s="1"/>
  <c r="K129"/>
  <c r="K128" s="1"/>
  <c r="K127" s="1"/>
  <c r="J129"/>
  <c r="J128" s="1"/>
  <c r="J127" s="1"/>
  <c r="I129"/>
  <c r="I128"/>
  <c r="I127" s="1"/>
  <c r="L125"/>
  <c r="L124" s="1"/>
  <c r="L123" s="1"/>
  <c r="K125"/>
  <c r="K124" s="1"/>
  <c r="K123" s="1"/>
  <c r="J125"/>
  <c r="J124" s="1"/>
  <c r="J123" s="1"/>
  <c r="I125"/>
  <c r="I124"/>
  <c r="I123" s="1"/>
  <c r="L121"/>
  <c r="L120" s="1"/>
  <c r="L119" s="1"/>
  <c r="K121"/>
  <c r="K120" s="1"/>
  <c r="K119" s="1"/>
  <c r="J121"/>
  <c r="J120" s="1"/>
  <c r="J119" s="1"/>
  <c r="I121"/>
  <c r="I120"/>
  <c r="I119" s="1"/>
  <c r="L116"/>
  <c r="L115" s="1"/>
  <c r="L114" s="1"/>
  <c r="L113" s="1"/>
  <c r="K116"/>
  <c r="K115" s="1"/>
  <c r="K114" s="1"/>
  <c r="K113" s="1"/>
  <c r="J116"/>
  <c r="J115" s="1"/>
  <c r="J114" s="1"/>
  <c r="I116"/>
  <c r="I115"/>
  <c r="I114" s="1"/>
  <c r="L110"/>
  <c r="K110"/>
  <c r="J110"/>
  <c r="I110"/>
  <c r="I109" s="1"/>
  <c r="L109"/>
  <c r="K109"/>
  <c r="J109"/>
  <c r="L106"/>
  <c r="L105" s="1"/>
  <c r="L104" s="1"/>
  <c r="K106"/>
  <c r="K105" s="1"/>
  <c r="K104" s="1"/>
  <c r="J106"/>
  <c r="J105" s="1"/>
  <c r="J104" s="1"/>
  <c r="I106"/>
  <c r="I105"/>
  <c r="I104" s="1"/>
  <c r="L101"/>
  <c r="L100" s="1"/>
  <c r="L99" s="1"/>
  <c r="K101"/>
  <c r="K100" s="1"/>
  <c r="K99" s="1"/>
  <c r="J101"/>
  <c r="J100" s="1"/>
  <c r="J99" s="1"/>
  <c r="I101"/>
  <c r="I100"/>
  <c r="I99" s="1"/>
  <c r="L96"/>
  <c r="L95" s="1"/>
  <c r="L94" s="1"/>
  <c r="K96"/>
  <c r="K95" s="1"/>
  <c r="K94" s="1"/>
  <c r="J96"/>
  <c r="J95" s="1"/>
  <c r="J94" s="1"/>
  <c r="J93" s="1"/>
  <c r="I96"/>
  <c r="I95"/>
  <c r="I94" s="1"/>
  <c r="L89"/>
  <c r="K89"/>
  <c r="J89"/>
  <c r="I89"/>
  <c r="I88" s="1"/>
  <c r="I87" s="1"/>
  <c r="I86" s="1"/>
  <c r="L88"/>
  <c r="K88"/>
  <c r="J88"/>
  <c r="L87"/>
  <c r="L86" s="1"/>
  <c r="K87"/>
  <c r="K86" s="1"/>
  <c r="J87"/>
  <c r="J86" s="1"/>
  <c r="L84"/>
  <c r="K84"/>
  <c r="J84"/>
  <c r="I84"/>
  <c r="L83"/>
  <c r="L82" s="1"/>
  <c r="K83"/>
  <c r="K82" s="1"/>
  <c r="J83"/>
  <c r="J82" s="1"/>
  <c r="I83"/>
  <c r="I82"/>
  <c r="L78"/>
  <c r="K78"/>
  <c r="J78"/>
  <c r="I78"/>
  <c r="L77"/>
  <c r="K77"/>
  <c r="J77"/>
  <c r="I77"/>
  <c r="L73"/>
  <c r="K73"/>
  <c r="J73"/>
  <c r="I73"/>
  <c r="I72" s="1"/>
  <c r="L72"/>
  <c r="K72"/>
  <c r="J72"/>
  <c r="L68"/>
  <c r="L67" s="1"/>
  <c r="L66" s="1"/>
  <c r="L65" s="1"/>
  <c r="K68"/>
  <c r="K67" s="1"/>
  <c r="K66" s="1"/>
  <c r="J68"/>
  <c r="J67" s="1"/>
  <c r="J66" s="1"/>
  <c r="I68"/>
  <c r="I67"/>
  <c r="L49"/>
  <c r="K49"/>
  <c r="J49"/>
  <c r="I49"/>
  <c r="I48" s="1"/>
  <c r="I47" s="1"/>
  <c r="I46" s="1"/>
  <c r="L48"/>
  <c r="K48"/>
  <c r="J48"/>
  <c r="L47"/>
  <c r="L46" s="1"/>
  <c r="K47"/>
  <c r="K46" s="1"/>
  <c r="J47"/>
  <c r="J46" s="1"/>
  <c r="L44"/>
  <c r="K44"/>
  <c r="J44"/>
  <c r="I44"/>
  <c r="L43"/>
  <c r="L42" s="1"/>
  <c r="K43"/>
  <c r="K42" s="1"/>
  <c r="J43"/>
  <c r="J42" s="1"/>
  <c r="I43"/>
  <c r="I42"/>
  <c r="L40"/>
  <c r="K40"/>
  <c r="J40"/>
  <c r="I40"/>
  <c r="L38"/>
  <c r="L37" s="1"/>
  <c r="L36" s="1"/>
  <c r="K38"/>
  <c r="K37" s="1"/>
  <c r="K36" s="1"/>
  <c r="K35" s="1"/>
  <c r="J38"/>
  <c r="J37" s="1"/>
  <c r="J36" s="1"/>
  <c r="J35" s="1"/>
  <c r="I38"/>
  <c r="I37"/>
  <c r="I36" s="1"/>
  <c r="I35" s="1"/>
  <c r="L365" i="3"/>
  <c r="K365"/>
  <c r="J365"/>
  <c r="I365"/>
  <c r="I364" s="1"/>
  <c r="L364"/>
  <c r="K364"/>
  <c r="J364"/>
  <c r="L362"/>
  <c r="K362"/>
  <c r="J362"/>
  <c r="I362"/>
  <c r="L361"/>
  <c r="K361"/>
  <c r="J361"/>
  <c r="I361"/>
  <c r="L359"/>
  <c r="L358" s="1"/>
  <c r="K359"/>
  <c r="K358" s="1"/>
  <c r="J359"/>
  <c r="J358" s="1"/>
  <c r="I359"/>
  <c r="I358" s="1"/>
  <c r="L355"/>
  <c r="K355"/>
  <c r="J355"/>
  <c r="I355"/>
  <c r="I354" s="1"/>
  <c r="L354"/>
  <c r="K354"/>
  <c r="J354"/>
  <c r="L351"/>
  <c r="K351"/>
  <c r="K350" s="1"/>
  <c r="J351"/>
  <c r="I351"/>
  <c r="L350"/>
  <c r="J350"/>
  <c r="I350"/>
  <c r="L347"/>
  <c r="L346" s="1"/>
  <c r="L336" s="1"/>
  <c r="K347"/>
  <c r="K346" s="1"/>
  <c r="J347"/>
  <c r="J346" s="1"/>
  <c r="J336" s="1"/>
  <c r="I347"/>
  <c r="I346" s="1"/>
  <c r="L343"/>
  <c r="K343"/>
  <c r="J343"/>
  <c r="I343"/>
  <c r="L340"/>
  <c r="K340"/>
  <c r="J340"/>
  <c r="I340"/>
  <c r="L338"/>
  <c r="K338"/>
  <c r="K337" s="1"/>
  <c r="K336" s="1"/>
  <c r="J338"/>
  <c r="I338"/>
  <c r="L337"/>
  <c r="J337"/>
  <c r="I337"/>
  <c r="L333"/>
  <c r="K333"/>
  <c r="K332" s="1"/>
  <c r="J333"/>
  <c r="I333"/>
  <c r="L332"/>
  <c r="J332"/>
  <c r="I332"/>
  <c r="L330"/>
  <c r="L329" s="1"/>
  <c r="K330"/>
  <c r="K329" s="1"/>
  <c r="J330"/>
  <c r="J329" s="1"/>
  <c r="I330"/>
  <c r="I329" s="1"/>
  <c r="L327"/>
  <c r="K327"/>
  <c r="J327"/>
  <c r="I327"/>
  <c r="I326" s="1"/>
  <c r="L326"/>
  <c r="K326"/>
  <c r="J326"/>
  <c r="L323"/>
  <c r="K323"/>
  <c r="K322" s="1"/>
  <c r="J323"/>
  <c r="I323"/>
  <c r="L322"/>
  <c r="J322"/>
  <c r="I322"/>
  <c r="L319"/>
  <c r="L318" s="1"/>
  <c r="K319"/>
  <c r="K318" s="1"/>
  <c r="J319"/>
  <c r="J318" s="1"/>
  <c r="I319"/>
  <c r="I318" s="1"/>
  <c r="L315"/>
  <c r="K315"/>
  <c r="J315"/>
  <c r="I315"/>
  <c r="I314" s="1"/>
  <c r="L314"/>
  <c r="K314"/>
  <c r="J314"/>
  <c r="L311"/>
  <c r="K311"/>
  <c r="J311"/>
  <c r="I311"/>
  <c r="L308"/>
  <c r="K308"/>
  <c r="J308"/>
  <c r="I308"/>
  <c r="L306"/>
  <c r="L305" s="1"/>
  <c r="K306"/>
  <c r="K305" s="1"/>
  <c r="J306"/>
  <c r="J305" s="1"/>
  <c r="J304" s="1"/>
  <c r="I306"/>
  <c r="I305" s="1"/>
  <c r="L300"/>
  <c r="K300"/>
  <c r="K299" s="1"/>
  <c r="J300"/>
  <c r="I300"/>
  <c r="L299"/>
  <c r="J299"/>
  <c r="I299"/>
  <c r="L297"/>
  <c r="L296" s="1"/>
  <c r="K297"/>
  <c r="K296" s="1"/>
  <c r="J297"/>
  <c r="J296" s="1"/>
  <c r="I297"/>
  <c r="I296" s="1"/>
  <c r="L294"/>
  <c r="K294"/>
  <c r="J294"/>
  <c r="I294"/>
  <c r="I293" s="1"/>
  <c r="L293"/>
  <c r="K293"/>
  <c r="J293"/>
  <c r="L290"/>
  <c r="L289" s="1"/>
  <c r="K290"/>
  <c r="K289" s="1"/>
  <c r="J290"/>
  <c r="I290"/>
  <c r="J289"/>
  <c r="I289"/>
  <c r="L286"/>
  <c r="L285" s="1"/>
  <c r="K286"/>
  <c r="K285" s="1"/>
  <c r="J286"/>
  <c r="J285" s="1"/>
  <c r="I286"/>
  <c r="I285" s="1"/>
  <c r="L282"/>
  <c r="K282"/>
  <c r="J282"/>
  <c r="I282"/>
  <c r="I281" s="1"/>
  <c r="L281"/>
  <c r="K281"/>
  <c r="J281"/>
  <c r="L278"/>
  <c r="K278"/>
  <c r="J278"/>
  <c r="I278"/>
  <c r="L275"/>
  <c r="K275"/>
  <c r="J275"/>
  <c r="I275"/>
  <c r="L273"/>
  <c r="L272" s="1"/>
  <c r="L271" s="1"/>
  <c r="K273"/>
  <c r="K272" s="1"/>
  <c r="J273"/>
  <c r="J272" s="1"/>
  <c r="I273"/>
  <c r="I272" s="1"/>
  <c r="L268"/>
  <c r="L267" s="1"/>
  <c r="K268"/>
  <c r="K267" s="1"/>
  <c r="J268"/>
  <c r="J267" s="1"/>
  <c r="I268"/>
  <c r="I267" s="1"/>
  <c r="L265"/>
  <c r="K265"/>
  <c r="J265"/>
  <c r="I265"/>
  <c r="I264" s="1"/>
  <c r="L264"/>
  <c r="K264"/>
  <c r="J264"/>
  <c r="L262"/>
  <c r="L261" s="1"/>
  <c r="K262"/>
  <c r="K261" s="1"/>
  <c r="J262"/>
  <c r="J261" s="1"/>
  <c r="I262"/>
  <c r="I261"/>
  <c r="L258"/>
  <c r="L257" s="1"/>
  <c r="K258"/>
  <c r="K257" s="1"/>
  <c r="J258"/>
  <c r="J257" s="1"/>
  <c r="I258"/>
  <c r="I257" s="1"/>
  <c r="L254"/>
  <c r="K254"/>
  <c r="J254"/>
  <c r="I254"/>
  <c r="I253" s="1"/>
  <c r="L253"/>
  <c r="K253"/>
  <c r="J253"/>
  <c r="L250"/>
  <c r="L249" s="1"/>
  <c r="K250"/>
  <c r="K249" s="1"/>
  <c r="J250"/>
  <c r="I250"/>
  <c r="J249"/>
  <c r="I249"/>
  <c r="L246"/>
  <c r="K246"/>
  <c r="J246"/>
  <c r="I246"/>
  <c r="L243"/>
  <c r="K243"/>
  <c r="J243"/>
  <c r="I243"/>
  <c r="L241"/>
  <c r="K241"/>
  <c r="J241"/>
  <c r="I241"/>
  <c r="I240" s="1"/>
  <c r="I239" s="1"/>
  <c r="L240"/>
  <c r="L239" s="1"/>
  <c r="K240"/>
  <c r="J240"/>
  <c r="L234"/>
  <c r="L233" s="1"/>
  <c r="L232" s="1"/>
  <c r="K234"/>
  <c r="K233" s="1"/>
  <c r="K232" s="1"/>
  <c r="J234"/>
  <c r="J233" s="1"/>
  <c r="J232" s="1"/>
  <c r="I234"/>
  <c r="I233"/>
  <c r="I232"/>
  <c r="L230"/>
  <c r="L229" s="1"/>
  <c r="L228" s="1"/>
  <c r="K230"/>
  <c r="K229" s="1"/>
  <c r="K228" s="1"/>
  <c r="J230"/>
  <c r="J229" s="1"/>
  <c r="J228" s="1"/>
  <c r="I230"/>
  <c r="I229"/>
  <c r="I228"/>
  <c r="L221"/>
  <c r="L220" s="1"/>
  <c r="K221"/>
  <c r="K220" s="1"/>
  <c r="J221"/>
  <c r="J220" s="1"/>
  <c r="I221"/>
  <c r="I220" s="1"/>
  <c r="L218"/>
  <c r="K218"/>
  <c r="J218"/>
  <c r="I218"/>
  <c r="I217" s="1"/>
  <c r="I216" s="1"/>
  <c r="L217"/>
  <c r="L216" s="1"/>
  <c r="K217"/>
  <c r="K216" s="1"/>
  <c r="J217"/>
  <c r="L211"/>
  <c r="K211"/>
  <c r="J211"/>
  <c r="I211"/>
  <c r="I210" s="1"/>
  <c r="I209" s="1"/>
  <c r="L210"/>
  <c r="L209" s="1"/>
  <c r="K210"/>
  <c r="K209" s="1"/>
  <c r="J210"/>
  <c r="J209" s="1"/>
  <c r="L207"/>
  <c r="K207"/>
  <c r="J207"/>
  <c r="I207"/>
  <c r="I206" s="1"/>
  <c r="L206"/>
  <c r="K206"/>
  <c r="J206"/>
  <c r="L202"/>
  <c r="K202"/>
  <c r="K201" s="1"/>
  <c r="J202"/>
  <c r="I202"/>
  <c r="L201"/>
  <c r="J201"/>
  <c r="I201"/>
  <c r="L196"/>
  <c r="L195" s="1"/>
  <c r="K196"/>
  <c r="K195" s="1"/>
  <c r="J196"/>
  <c r="J195" s="1"/>
  <c r="I196"/>
  <c r="I195"/>
  <c r="L191"/>
  <c r="K191"/>
  <c r="J191"/>
  <c r="I191"/>
  <c r="I190" s="1"/>
  <c r="L190"/>
  <c r="K190"/>
  <c r="J190"/>
  <c r="L188"/>
  <c r="L187" s="1"/>
  <c r="L186" s="1"/>
  <c r="L185" s="1"/>
  <c r="K188"/>
  <c r="K187" s="1"/>
  <c r="K186" s="1"/>
  <c r="K185" s="1"/>
  <c r="J188"/>
  <c r="J187" s="1"/>
  <c r="J186" s="1"/>
  <c r="I188"/>
  <c r="I187"/>
  <c r="L180"/>
  <c r="L179" s="1"/>
  <c r="K180"/>
  <c r="K179" s="1"/>
  <c r="J180"/>
  <c r="J179" s="1"/>
  <c r="I180"/>
  <c r="I179"/>
  <c r="L175"/>
  <c r="K175"/>
  <c r="J175"/>
  <c r="I175"/>
  <c r="I174" s="1"/>
  <c r="I173" s="1"/>
  <c r="L174"/>
  <c r="K174"/>
  <c r="K173" s="1"/>
  <c r="J174"/>
  <c r="L171"/>
  <c r="K171"/>
  <c r="J171"/>
  <c r="I171"/>
  <c r="I170" s="1"/>
  <c r="I169" s="1"/>
  <c r="L170"/>
  <c r="L169" s="1"/>
  <c r="K170"/>
  <c r="K169" s="1"/>
  <c r="J170"/>
  <c r="J169" s="1"/>
  <c r="L166"/>
  <c r="L165" s="1"/>
  <c r="K166"/>
  <c r="K165" s="1"/>
  <c r="J166"/>
  <c r="J165" s="1"/>
  <c r="I166"/>
  <c r="I165"/>
  <c r="L161"/>
  <c r="K161"/>
  <c r="J161"/>
  <c r="I161"/>
  <c r="I160" s="1"/>
  <c r="I159" s="1"/>
  <c r="I158" s="1"/>
  <c r="L160"/>
  <c r="K160"/>
  <c r="J160"/>
  <c r="J159" s="1"/>
  <c r="J158" s="1"/>
  <c r="L155"/>
  <c r="L154" s="1"/>
  <c r="L153" s="1"/>
  <c r="K155"/>
  <c r="K154" s="1"/>
  <c r="K153" s="1"/>
  <c r="J155"/>
  <c r="J154" s="1"/>
  <c r="J153" s="1"/>
  <c r="I155"/>
  <c r="I154"/>
  <c r="I153"/>
  <c r="L151"/>
  <c r="L150" s="1"/>
  <c r="K151"/>
  <c r="K150" s="1"/>
  <c r="J151"/>
  <c r="J150" s="1"/>
  <c r="I151"/>
  <c r="I150"/>
  <c r="L147"/>
  <c r="K147"/>
  <c r="J147"/>
  <c r="I147"/>
  <c r="I146" s="1"/>
  <c r="I145" s="1"/>
  <c r="L146"/>
  <c r="L145" s="1"/>
  <c r="K146"/>
  <c r="K145" s="1"/>
  <c r="J146"/>
  <c r="J145" s="1"/>
  <c r="L142"/>
  <c r="K142"/>
  <c r="J142"/>
  <c r="I142"/>
  <c r="I141" s="1"/>
  <c r="I140" s="1"/>
  <c r="I139" s="1"/>
  <c r="L141"/>
  <c r="L140" s="1"/>
  <c r="K141"/>
  <c r="K140" s="1"/>
  <c r="J141"/>
  <c r="J140" s="1"/>
  <c r="J139" s="1"/>
  <c r="L137"/>
  <c r="L136" s="1"/>
  <c r="L135" s="1"/>
  <c r="K137"/>
  <c r="K136" s="1"/>
  <c r="K135" s="1"/>
  <c r="J137"/>
  <c r="J136" s="1"/>
  <c r="J135" s="1"/>
  <c r="I137"/>
  <c r="I136"/>
  <c r="I135"/>
  <c r="L133"/>
  <c r="L132" s="1"/>
  <c r="L131" s="1"/>
  <c r="K133"/>
  <c r="K132" s="1"/>
  <c r="K131" s="1"/>
  <c r="J133"/>
  <c r="J132" s="1"/>
  <c r="J131" s="1"/>
  <c r="I133"/>
  <c r="I132" s="1"/>
  <c r="I131" s="1"/>
  <c r="L129"/>
  <c r="L128" s="1"/>
  <c r="L127" s="1"/>
  <c r="K129"/>
  <c r="K128" s="1"/>
  <c r="K127" s="1"/>
  <c r="J129"/>
  <c r="J128" s="1"/>
  <c r="J127" s="1"/>
  <c r="I129"/>
  <c r="I128" s="1"/>
  <c r="I127" s="1"/>
  <c r="L125"/>
  <c r="L124" s="1"/>
  <c r="L123" s="1"/>
  <c r="K125"/>
  <c r="K124" s="1"/>
  <c r="K123" s="1"/>
  <c r="J125"/>
  <c r="J124" s="1"/>
  <c r="J123" s="1"/>
  <c r="I125"/>
  <c r="I124" s="1"/>
  <c r="I123" s="1"/>
  <c r="L121"/>
  <c r="L120" s="1"/>
  <c r="L119" s="1"/>
  <c r="K121"/>
  <c r="K120" s="1"/>
  <c r="K119" s="1"/>
  <c r="J121"/>
  <c r="J120" s="1"/>
  <c r="J119" s="1"/>
  <c r="I121"/>
  <c r="I120" s="1"/>
  <c r="I119" s="1"/>
  <c r="L116"/>
  <c r="L115" s="1"/>
  <c r="L114" s="1"/>
  <c r="K116"/>
  <c r="K115" s="1"/>
  <c r="K114" s="1"/>
  <c r="K113" s="1"/>
  <c r="J116"/>
  <c r="J115" s="1"/>
  <c r="J114" s="1"/>
  <c r="J113" s="1"/>
  <c r="I116"/>
  <c r="I115" s="1"/>
  <c r="I114" s="1"/>
  <c r="L110"/>
  <c r="K110"/>
  <c r="K109" s="1"/>
  <c r="J110"/>
  <c r="J109" s="1"/>
  <c r="I110"/>
  <c r="L109"/>
  <c r="I109"/>
  <c r="L106"/>
  <c r="L105" s="1"/>
  <c r="L104" s="1"/>
  <c r="K106"/>
  <c r="K105" s="1"/>
  <c r="K104" s="1"/>
  <c r="J106"/>
  <c r="J105" s="1"/>
  <c r="J104" s="1"/>
  <c r="I106"/>
  <c r="I105" s="1"/>
  <c r="I104" s="1"/>
  <c r="L101"/>
  <c r="L100" s="1"/>
  <c r="L99" s="1"/>
  <c r="K101"/>
  <c r="K100" s="1"/>
  <c r="K99" s="1"/>
  <c r="J101"/>
  <c r="J100" s="1"/>
  <c r="J99" s="1"/>
  <c r="I101"/>
  <c r="I100" s="1"/>
  <c r="I99" s="1"/>
  <c r="L96"/>
  <c r="L95" s="1"/>
  <c r="L94" s="1"/>
  <c r="K96"/>
  <c r="K95" s="1"/>
  <c r="K94" s="1"/>
  <c r="K93" s="1"/>
  <c r="J96"/>
  <c r="J95" s="1"/>
  <c r="J94" s="1"/>
  <c r="I96"/>
  <c r="I95" s="1"/>
  <c r="I94" s="1"/>
  <c r="L89"/>
  <c r="L88" s="1"/>
  <c r="L87" s="1"/>
  <c r="L86" s="1"/>
  <c r="K89"/>
  <c r="K88" s="1"/>
  <c r="K87" s="1"/>
  <c r="K86" s="1"/>
  <c r="J89"/>
  <c r="I89"/>
  <c r="J88"/>
  <c r="I88"/>
  <c r="I87" s="1"/>
  <c r="I86" s="1"/>
  <c r="J87"/>
  <c r="J86" s="1"/>
  <c r="L84"/>
  <c r="K84"/>
  <c r="J84"/>
  <c r="I84"/>
  <c r="I83" s="1"/>
  <c r="I82" s="1"/>
  <c r="L83"/>
  <c r="L82" s="1"/>
  <c r="K83"/>
  <c r="K82" s="1"/>
  <c r="J83"/>
  <c r="J82" s="1"/>
  <c r="L78"/>
  <c r="K78"/>
  <c r="J78"/>
  <c r="I78"/>
  <c r="I77" s="1"/>
  <c r="I66" s="1"/>
  <c r="L77"/>
  <c r="K77"/>
  <c r="J77"/>
  <c r="L73"/>
  <c r="L72" s="1"/>
  <c r="K73"/>
  <c r="K72" s="1"/>
  <c r="J73"/>
  <c r="I73"/>
  <c r="J72"/>
  <c r="I72"/>
  <c r="L68"/>
  <c r="L67" s="1"/>
  <c r="L66" s="1"/>
  <c r="L65" s="1"/>
  <c r="K68"/>
  <c r="K67" s="1"/>
  <c r="K66" s="1"/>
  <c r="K65" s="1"/>
  <c r="J68"/>
  <c r="J67" s="1"/>
  <c r="J66" s="1"/>
  <c r="I68"/>
  <c r="I67"/>
  <c r="L49"/>
  <c r="L48" s="1"/>
  <c r="L47" s="1"/>
  <c r="L46" s="1"/>
  <c r="K49"/>
  <c r="K48" s="1"/>
  <c r="K47" s="1"/>
  <c r="K46" s="1"/>
  <c r="J49"/>
  <c r="J48" s="1"/>
  <c r="J47" s="1"/>
  <c r="J46" s="1"/>
  <c r="I49"/>
  <c r="I48"/>
  <c r="I47" s="1"/>
  <c r="I46" s="1"/>
  <c r="L44"/>
  <c r="K44"/>
  <c r="J44"/>
  <c r="I44"/>
  <c r="I43" s="1"/>
  <c r="I42" s="1"/>
  <c r="L43"/>
  <c r="L42" s="1"/>
  <c r="K43"/>
  <c r="K42" s="1"/>
  <c r="J43"/>
  <c r="J42" s="1"/>
  <c r="L40"/>
  <c r="K40"/>
  <c r="J40"/>
  <c r="I40"/>
  <c r="I37" s="1"/>
  <c r="I36" s="1"/>
  <c r="L38"/>
  <c r="L37" s="1"/>
  <c r="L36" s="1"/>
  <c r="K38"/>
  <c r="K37" s="1"/>
  <c r="K36" s="1"/>
  <c r="J38"/>
  <c r="J37" s="1"/>
  <c r="J36" s="1"/>
  <c r="J35" s="1"/>
  <c r="I38"/>
  <c r="L365" i="2"/>
  <c r="K365"/>
  <c r="J365"/>
  <c r="J364" s="1"/>
  <c r="I365"/>
  <c r="L364"/>
  <c r="K364"/>
  <c r="I364"/>
  <c r="L362"/>
  <c r="L361" s="1"/>
  <c r="K362"/>
  <c r="K361" s="1"/>
  <c r="J362"/>
  <c r="J361" s="1"/>
  <c r="I362"/>
  <c r="I361" s="1"/>
  <c r="L359"/>
  <c r="K359"/>
  <c r="K358" s="1"/>
  <c r="J359"/>
  <c r="I359"/>
  <c r="I358" s="1"/>
  <c r="L358"/>
  <c r="J358"/>
  <c r="L355"/>
  <c r="K355"/>
  <c r="J355"/>
  <c r="J354" s="1"/>
  <c r="I355"/>
  <c r="L354"/>
  <c r="K354"/>
  <c r="I354"/>
  <c r="L351"/>
  <c r="L350" s="1"/>
  <c r="K351"/>
  <c r="K350" s="1"/>
  <c r="J351"/>
  <c r="J350" s="1"/>
  <c r="I351"/>
  <c r="I350" s="1"/>
  <c r="L347"/>
  <c r="K347"/>
  <c r="K346" s="1"/>
  <c r="J347"/>
  <c r="I347"/>
  <c r="I346" s="1"/>
  <c r="L346"/>
  <c r="J346"/>
  <c r="L343"/>
  <c r="K343"/>
  <c r="J343"/>
  <c r="I343"/>
  <c r="L340"/>
  <c r="K340"/>
  <c r="J340"/>
  <c r="I340"/>
  <c r="L338"/>
  <c r="L337" s="1"/>
  <c r="K338"/>
  <c r="K337" s="1"/>
  <c r="J338"/>
  <c r="J337" s="1"/>
  <c r="I338"/>
  <c r="I337" s="1"/>
  <c r="L333"/>
  <c r="L332" s="1"/>
  <c r="K333"/>
  <c r="K332" s="1"/>
  <c r="J333"/>
  <c r="J332" s="1"/>
  <c r="I333"/>
  <c r="I332" s="1"/>
  <c r="L330"/>
  <c r="K330"/>
  <c r="K329" s="1"/>
  <c r="J330"/>
  <c r="I330"/>
  <c r="I329" s="1"/>
  <c r="L329"/>
  <c r="J329"/>
  <c r="L327"/>
  <c r="K327"/>
  <c r="J327"/>
  <c r="J326" s="1"/>
  <c r="I327"/>
  <c r="L326"/>
  <c r="K326"/>
  <c r="I326"/>
  <c r="L323"/>
  <c r="L322" s="1"/>
  <c r="K323"/>
  <c r="K322" s="1"/>
  <c r="J323"/>
  <c r="J322" s="1"/>
  <c r="I323"/>
  <c r="I322" s="1"/>
  <c r="L319"/>
  <c r="K319"/>
  <c r="K318" s="1"/>
  <c r="J319"/>
  <c r="I319"/>
  <c r="I318" s="1"/>
  <c r="L318"/>
  <c r="J318"/>
  <c r="L315"/>
  <c r="K315"/>
  <c r="J315"/>
  <c r="J314" s="1"/>
  <c r="I315"/>
  <c r="L314"/>
  <c r="K314"/>
  <c r="I314"/>
  <c r="L311"/>
  <c r="K311"/>
  <c r="J311"/>
  <c r="I311"/>
  <c r="L308"/>
  <c r="K308"/>
  <c r="J308"/>
  <c r="I308"/>
  <c r="L306"/>
  <c r="K306"/>
  <c r="K305" s="1"/>
  <c r="J306"/>
  <c r="I306"/>
  <c r="I305" s="1"/>
  <c r="L305"/>
  <c r="J305"/>
  <c r="L300"/>
  <c r="L299" s="1"/>
  <c r="K300"/>
  <c r="K299" s="1"/>
  <c r="J300"/>
  <c r="J299" s="1"/>
  <c r="I300"/>
  <c r="I299" s="1"/>
  <c r="L297"/>
  <c r="K297"/>
  <c r="K296" s="1"/>
  <c r="J297"/>
  <c r="I297"/>
  <c r="I296" s="1"/>
  <c r="L296"/>
  <c r="J296"/>
  <c r="L294"/>
  <c r="K294"/>
  <c r="J294"/>
  <c r="J293" s="1"/>
  <c r="I294"/>
  <c r="L293"/>
  <c r="K293"/>
  <c r="I293"/>
  <c r="L290"/>
  <c r="L289" s="1"/>
  <c r="K290"/>
  <c r="K289" s="1"/>
  <c r="J290"/>
  <c r="J289" s="1"/>
  <c r="I290"/>
  <c r="I289" s="1"/>
  <c r="L286"/>
  <c r="K286"/>
  <c r="K285" s="1"/>
  <c r="J286"/>
  <c r="I286"/>
  <c r="I285" s="1"/>
  <c r="L285"/>
  <c r="J285"/>
  <c r="L282"/>
  <c r="K282"/>
  <c r="J282"/>
  <c r="J281" s="1"/>
  <c r="I282"/>
  <c r="L281"/>
  <c r="K281"/>
  <c r="I281"/>
  <c r="L278"/>
  <c r="K278"/>
  <c r="J278"/>
  <c r="I278"/>
  <c r="L275"/>
  <c r="K275"/>
  <c r="J275"/>
  <c r="I275"/>
  <c r="L273"/>
  <c r="K273"/>
  <c r="K272" s="1"/>
  <c r="J273"/>
  <c r="I273"/>
  <c r="I272" s="1"/>
  <c r="L272"/>
  <c r="J272"/>
  <c r="L268"/>
  <c r="K268"/>
  <c r="K267" s="1"/>
  <c r="J268"/>
  <c r="I268"/>
  <c r="I267" s="1"/>
  <c r="L267"/>
  <c r="J267"/>
  <c r="L265"/>
  <c r="K265"/>
  <c r="J265"/>
  <c r="J264" s="1"/>
  <c r="I265"/>
  <c r="L264"/>
  <c r="K264"/>
  <c r="I264"/>
  <c r="L262"/>
  <c r="L261" s="1"/>
  <c r="K262"/>
  <c r="K261" s="1"/>
  <c r="J262"/>
  <c r="J261" s="1"/>
  <c r="I262"/>
  <c r="I261" s="1"/>
  <c r="L258"/>
  <c r="K258"/>
  <c r="K257" s="1"/>
  <c r="J258"/>
  <c r="I258"/>
  <c r="I257" s="1"/>
  <c r="L257"/>
  <c r="J257"/>
  <c r="L254"/>
  <c r="K254"/>
  <c r="J254"/>
  <c r="J253" s="1"/>
  <c r="I254"/>
  <c r="L253"/>
  <c r="K253"/>
  <c r="I253"/>
  <c r="L250"/>
  <c r="L249" s="1"/>
  <c r="L239" s="1"/>
  <c r="K250"/>
  <c r="K249" s="1"/>
  <c r="J250"/>
  <c r="J249" s="1"/>
  <c r="I250"/>
  <c r="I249"/>
  <c r="L246"/>
  <c r="K246"/>
  <c r="J246"/>
  <c r="I246"/>
  <c r="L243"/>
  <c r="K243"/>
  <c r="J243"/>
  <c r="I243"/>
  <c r="L241"/>
  <c r="K241"/>
  <c r="J241"/>
  <c r="J240" s="1"/>
  <c r="I241"/>
  <c r="L240"/>
  <c r="K240"/>
  <c r="K239" s="1"/>
  <c r="I240"/>
  <c r="L234"/>
  <c r="K234"/>
  <c r="K233" s="1"/>
  <c r="K232" s="1"/>
  <c r="J234"/>
  <c r="I234"/>
  <c r="I233" s="1"/>
  <c r="I232" s="1"/>
  <c r="L233"/>
  <c r="L232" s="1"/>
  <c r="J233"/>
  <c r="J232" s="1"/>
  <c r="L230"/>
  <c r="K230"/>
  <c r="K229" s="1"/>
  <c r="K228" s="1"/>
  <c r="J230"/>
  <c r="I230"/>
  <c r="I229" s="1"/>
  <c r="I228" s="1"/>
  <c r="L229"/>
  <c r="L228" s="1"/>
  <c r="J229"/>
  <c r="J228" s="1"/>
  <c r="L221"/>
  <c r="K221"/>
  <c r="K220" s="1"/>
  <c r="J221"/>
  <c r="I221"/>
  <c r="I220" s="1"/>
  <c r="L220"/>
  <c r="L216" s="1"/>
  <c r="J220"/>
  <c r="L218"/>
  <c r="K218"/>
  <c r="J218"/>
  <c r="J217" s="1"/>
  <c r="J216" s="1"/>
  <c r="I218"/>
  <c r="L217"/>
  <c r="K217"/>
  <c r="I217"/>
  <c r="I216" s="1"/>
  <c r="L211"/>
  <c r="K211"/>
  <c r="J211"/>
  <c r="J210" s="1"/>
  <c r="J209" s="1"/>
  <c r="I211"/>
  <c r="L210"/>
  <c r="K210"/>
  <c r="K209" s="1"/>
  <c r="I210"/>
  <c r="I209" s="1"/>
  <c r="L209"/>
  <c r="L207"/>
  <c r="K207"/>
  <c r="J207"/>
  <c r="J206" s="1"/>
  <c r="I207"/>
  <c r="L206"/>
  <c r="K206"/>
  <c r="I206"/>
  <c r="L202"/>
  <c r="L201" s="1"/>
  <c r="K202"/>
  <c r="K201" s="1"/>
  <c r="J202"/>
  <c r="J201" s="1"/>
  <c r="I202"/>
  <c r="I201" s="1"/>
  <c r="L196"/>
  <c r="K196"/>
  <c r="K195" s="1"/>
  <c r="J196"/>
  <c r="I196"/>
  <c r="I195" s="1"/>
  <c r="L195"/>
  <c r="J195"/>
  <c r="L191"/>
  <c r="K191"/>
  <c r="J191"/>
  <c r="J190" s="1"/>
  <c r="I191"/>
  <c r="L190"/>
  <c r="K190"/>
  <c r="I190"/>
  <c r="L188"/>
  <c r="L187" s="1"/>
  <c r="L186" s="1"/>
  <c r="K188"/>
  <c r="K187" s="1"/>
  <c r="K186" s="1"/>
  <c r="J188"/>
  <c r="J187" s="1"/>
  <c r="I188"/>
  <c r="I187" s="1"/>
  <c r="L180"/>
  <c r="K180"/>
  <c r="K179" s="1"/>
  <c r="J180"/>
  <c r="I180"/>
  <c r="I179" s="1"/>
  <c r="L179"/>
  <c r="J179"/>
  <c r="L175"/>
  <c r="K175"/>
  <c r="J175"/>
  <c r="J174" s="1"/>
  <c r="J173" s="1"/>
  <c r="I175"/>
  <c r="L174"/>
  <c r="K174"/>
  <c r="K173" s="1"/>
  <c r="I174"/>
  <c r="I173" s="1"/>
  <c r="L173"/>
  <c r="L171"/>
  <c r="K171"/>
  <c r="J171"/>
  <c r="J170" s="1"/>
  <c r="J169" s="1"/>
  <c r="I171"/>
  <c r="L170"/>
  <c r="K170"/>
  <c r="K169" s="1"/>
  <c r="I170"/>
  <c r="I169" s="1"/>
  <c r="L169"/>
  <c r="L168" s="1"/>
  <c r="L166"/>
  <c r="K166"/>
  <c r="K165" s="1"/>
  <c r="J166"/>
  <c r="I166"/>
  <c r="I165" s="1"/>
  <c r="L165"/>
  <c r="L159" s="1"/>
  <c r="L158" s="1"/>
  <c r="J165"/>
  <c r="L161"/>
  <c r="K161"/>
  <c r="J161"/>
  <c r="J160" s="1"/>
  <c r="J159" s="1"/>
  <c r="J158" s="1"/>
  <c r="I161"/>
  <c r="L160"/>
  <c r="K160"/>
  <c r="K159" s="1"/>
  <c r="K158" s="1"/>
  <c r="I160"/>
  <c r="L155"/>
  <c r="K155"/>
  <c r="K154" s="1"/>
  <c r="K153" s="1"/>
  <c r="J155"/>
  <c r="I155"/>
  <c r="I154" s="1"/>
  <c r="I153" s="1"/>
  <c r="L154"/>
  <c r="L153" s="1"/>
  <c r="J154"/>
  <c r="J153" s="1"/>
  <c r="L151"/>
  <c r="K151"/>
  <c r="K150" s="1"/>
  <c r="J151"/>
  <c r="I151"/>
  <c r="I150" s="1"/>
  <c r="L150"/>
  <c r="J150"/>
  <c r="L147"/>
  <c r="K147"/>
  <c r="J147"/>
  <c r="J146" s="1"/>
  <c r="J145" s="1"/>
  <c r="I147"/>
  <c r="L146"/>
  <c r="K146"/>
  <c r="K145" s="1"/>
  <c r="I146"/>
  <c r="I145" s="1"/>
  <c r="L145"/>
  <c r="L142"/>
  <c r="K142"/>
  <c r="J142"/>
  <c r="J141" s="1"/>
  <c r="J140" s="1"/>
  <c r="J139" s="1"/>
  <c r="I142"/>
  <c r="L141"/>
  <c r="K141"/>
  <c r="K140" s="1"/>
  <c r="K139" s="1"/>
  <c r="I141"/>
  <c r="I140" s="1"/>
  <c r="I139" s="1"/>
  <c r="L140"/>
  <c r="L137"/>
  <c r="K137"/>
  <c r="K136" s="1"/>
  <c r="K135" s="1"/>
  <c r="J137"/>
  <c r="I137"/>
  <c r="I136" s="1"/>
  <c r="I135" s="1"/>
  <c r="L136"/>
  <c r="L135" s="1"/>
  <c r="J136"/>
  <c r="J135" s="1"/>
  <c r="L133"/>
  <c r="K133"/>
  <c r="K132" s="1"/>
  <c r="K131" s="1"/>
  <c r="J133"/>
  <c r="I133"/>
  <c r="I132" s="1"/>
  <c r="I131" s="1"/>
  <c r="L132"/>
  <c r="L131" s="1"/>
  <c r="J132"/>
  <c r="J131" s="1"/>
  <c r="L129"/>
  <c r="K129"/>
  <c r="K128" s="1"/>
  <c r="K127" s="1"/>
  <c r="J129"/>
  <c r="I129"/>
  <c r="I128" s="1"/>
  <c r="I127" s="1"/>
  <c r="L128"/>
  <c r="L127" s="1"/>
  <c r="J128"/>
  <c r="J127" s="1"/>
  <c r="L125"/>
  <c r="K125"/>
  <c r="K124" s="1"/>
  <c r="K123" s="1"/>
  <c r="J125"/>
  <c r="I125"/>
  <c r="I124" s="1"/>
  <c r="I123" s="1"/>
  <c r="L124"/>
  <c r="L123" s="1"/>
  <c r="J124"/>
  <c r="J123" s="1"/>
  <c r="L121"/>
  <c r="K121"/>
  <c r="K120" s="1"/>
  <c r="K119" s="1"/>
  <c r="J121"/>
  <c r="I121"/>
  <c r="I120" s="1"/>
  <c r="I119" s="1"/>
  <c r="L120"/>
  <c r="L119" s="1"/>
  <c r="J120"/>
  <c r="J119" s="1"/>
  <c r="L116"/>
  <c r="K116"/>
  <c r="K115" s="1"/>
  <c r="K114" s="1"/>
  <c r="J116"/>
  <c r="I116"/>
  <c r="I115" s="1"/>
  <c r="I114" s="1"/>
  <c r="I113" s="1"/>
  <c r="L115"/>
  <c r="L114" s="1"/>
  <c r="L113" s="1"/>
  <c r="J115"/>
  <c r="J114" s="1"/>
  <c r="L110"/>
  <c r="L109" s="1"/>
  <c r="K110"/>
  <c r="K109" s="1"/>
  <c r="J110"/>
  <c r="J109" s="1"/>
  <c r="I110"/>
  <c r="I109" s="1"/>
  <c r="L106"/>
  <c r="K106"/>
  <c r="K105" s="1"/>
  <c r="K104" s="1"/>
  <c r="J106"/>
  <c r="I106"/>
  <c r="I105" s="1"/>
  <c r="L105"/>
  <c r="J105"/>
  <c r="J104" s="1"/>
  <c r="L101"/>
  <c r="K101"/>
  <c r="K100" s="1"/>
  <c r="K99" s="1"/>
  <c r="J101"/>
  <c r="I101"/>
  <c r="I100" s="1"/>
  <c r="I99" s="1"/>
  <c r="L100"/>
  <c r="L99" s="1"/>
  <c r="J100"/>
  <c r="J99" s="1"/>
  <c r="L96"/>
  <c r="K96"/>
  <c r="K95" s="1"/>
  <c r="K94" s="1"/>
  <c r="K93" s="1"/>
  <c r="J96"/>
  <c r="I96"/>
  <c r="I95" s="1"/>
  <c r="I94" s="1"/>
  <c r="L95"/>
  <c r="L94" s="1"/>
  <c r="J95"/>
  <c r="J94" s="1"/>
  <c r="J93" s="1"/>
  <c r="L89"/>
  <c r="L88" s="1"/>
  <c r="L87" s="1"/>
  <c r="L86" s="1"/>
  <c r="K89"/>
  <c r="K88" s="1"/>
  <c r="K87" s="1"/>
  <c r="K86" s="1"/>
  <c r="J89"/>
  <c r="J88" s="1"/>
  <c r="J87" s="1"/>
  <c r="J86" s="1"/>
  <c r="I89"/>
  <c r="I88" s="1"/>
  <c r="I87" s="1"/>
  <c r="I86" s="1"/>
  <c r="L84"/>
  <c r="K84"/>
  <c r="J84"/>
  <c r="J83" s="1"/>
  <c r="J82" s="1"/>
  <c r="I84"/>
  <c r="L83"/>
  <c r="K83"/>
  <c r="K82" s="1"/>
  <c r="I83"/>
  <c r="I82" s="1"/>
  <c r="L82"/>
  <c r="L78"/>
  <c r="K78"/>
  <c r="J78"/>
  <c r="J77" s="1"/>
  <c r="I78"/>
  <c r="L77"/>
  <c r="K77"/>
  <c r="I77"/>
  <c r="L73"/>
  <c r="L72" s="1"/>
  <c r="K73"/>
  <c r="K72" s="1"/>
  <c r="J73"/>
  <c r="J72" s="1"/>
  <c r="I73"/>
  <c r="I72"/>
  <c r="L68"/>
  <c r="K68"/>
  <c r="K67" s="1"/>
  <c r="J68"/>
  <c r="I68"/>
  <c r="I67" s="1"/>
  <c r="I66" s="1"/>
  <c r="L67"/>
  <c r="J67"/>
  <c r="L49"/>
  <c r="L48" s="1"/>
  <c r="L47" s="1"/>
  <c r="L46" s="1"/>
  <c r="K49"/>
  <c r="K48" s="1"/>
  <c r="K47" s="1"/>
  <c r="K46" s="1"/>
  <c r="J49"/>
  <c r="J48" s="1"/>
  <c r="J47" s="1"/>
  <c r="J46" s="1"/>
  <c r="I49"/>
  <c r="I48" s="1"/>
  <c r="I47" s="1"/>
  <c r="I46" s="1"/>
  <c r="L44"/>
  <c r="K44"/>
  <c r="J44"/>
  <c r="J43" s="1"/>
  <c r="J42" s="1"/>
  <c r="I44"/>
  <c r="L43"/>
  <c r="K43"/>
  <c r="K42" s="1"/>
  <c r="I43"/>
  <c r="I42" s="1"/>
  <c r="L42"/>
  <c r="L40"/>
  <c r="K40"/>
  <c r="J40"/>
  <c r="I40"/>
  <c r="L38"/>
  <c r="K38"/>
  <c r="K37" s="1"/>
  <c r="K36" s="1"/>
  <c r="K35" s="1"/>
  <c r="J38"/>
  <c r="I38"/>
  <c r="I37" s="1"/>
  <c r="I36" s="1"/>
  <c r="I35" s="1"/>
  <c r="L37"/>
  <c r="L36" s="1"/>
  <c r="L35" s="1"/>
  <c r="J37"/>
  <c r="J36" s="1"/>
  <c r="L365" i="1"/>
  <c r="K365"/>
  <c r="J365"/>
  <c r="I365"/>
  <c r="L364"/>
  <c r="K364"/>
  <c r="J364"/>
  <c r="I364"/>
  <c r="L362"/>
  <c r="L361" s="1"/>
  <c r="K362"/>
  <c r="K361" s="1"/>
  <c r="J362"/>
  <c r="I362"/>
  <c r="I361" s="1"/>
  <c r="J361"/>
  <c r="L359"/>
  <c r="K359"/>
  <c r="J359"/>
  <c r="I359"/>
  <c r="L358"/>
  <c r="K358"/>
  <c r="J358"/>
  <c r="I358"/>
  <c r="L355"/>
  <c r="L354" s="1"/>
  <c r="K355"/>
  <c r="J355"/>
  <c r="J354" s="1"/>
  <c r="I355"/>
  <c r="I354" s="1"/>
  <c r="K354"/>
  <c r="L351"/>
  <c r="L350" s="1"/>
  <c r="K351"/>
  <c r="K350" s="1"/>
  <c r="J351"/>
  <c r="I351"/>
  <c r="I350" s="1"/>
  <c r="J350"/>
  <c r="L347"/>
  <c r="K347"/>
  <c r="K346" s="1"/>
  <c r="J347"/>
  <c r="I347"/>
  <c r="L346"/>
  <c r="J346"/>
  <c r="I346"/>
  <c r="L343"/>
  <c r="K343"/>
  <c r="J343"/>
  <c r="I343"/>
  <c r="L340"/>
  <c r="K340"/>
  <c r="J340"/>
  <c r="I340"/>
  <c r="L338"/>
  <c r="L337" s="1"/>
  <c r="L336" s="1"/>
  <c r="K338"/>
  <c r="K337" s="1"/>
  <c r="J338"/>
  <c r="I338"/>
  <c r="I337" s="1"/>
  <c r="J337"/>
  <c r="J336" s="1"/>
  <c r="L333"/>
  <c r="L332" s="1"/>
  <c r="K333"/>
  <c r="K332" s="1"/>
  <c r="J333"/>
  <c r="I333"/>
  <c r="I332" s="1"/>
  <c r="J332"/>
  <c r="L330"/>
  <c r="K330"/>
  <c r="K329" s="1"/>
  <c r="J330"/>
  <c r="I330"/>
  <c r="L329"/>
  <c r="J329"/>
  <c r="I329"/>
  <c r="L327"/>
  <c r="L326" s="1"/>
  <c r="K327"/>
  <c r="J327"/>
  <c r="J326" s="1"/>
  <c r="I327"/>
  <c r="K326"/>
  <c r="I326"/>
  <c r="L323"/>
  <c r="L322" s="1"/>
  <c r="K323"/>
  <c r="K322" s="1"/>
  <c r="J323"/>
  <c r="I323"/>
  <c r="I322" s="1"/>
  <c r="J322"/>
  <c r="L319"/>
  <c r="K319"/>
  <c r="K318" s="1"/>
  <c r="J319"/>
  <c r="I319"/>
  <c r="L318"/>
  <c r="J318"/>
  <c r="I318"/>
  <c r="L315"/>
  <c r="K315"/>
  <c r="J315"/>
  <c r="J314" s="1"/>
  <c r="I315"/>
  <c r="L314"/>
  <c r="K314"/>
  <c r="I314"/>
  <c r="L311"/>
  <c r="K311"/>
  <c r="J311"/>
  <c r="I311"/>
  <c r="L308"/>
  <c r="K308"/>
  <c r="J308"/>
  <c r="J305" s="1"/>
  <c r="J304" s="1"/>
  <c r="J303" s="1"/>
  <c r="I308"/>
  <c r="L306"/>
  <c r="K306"/>
  <c r="K305" s="1"/>
  <c r="J306"/>
  <c r="I306"/>
  <c r="L305"/>
  <c r="I305"/>
  <c r="L300"/>
  <c r="L299" s="1"/>
  <c r="K300"/>
  <c r="K299" s="1"/>
  <c r="J300"/>
  <c r="I300"/>
  <c r="I299" s="1"/>
  <c r="J299"/>
  <c r="L297"/>
  <c r="K297"/>
  <c r="K296" s="1"/>
  <c r="J297"/>
  <c r="I297"/>
  <c r="L296"/>
  <c r="J296"/>
  <c r="I296"/>
  <c r="L294"/>
  <c r="K294"/>
  <c r="J294"/>
  <c r="J293" s="1"/>
  <c r="I294"/>
  <c r="L293"/>
  <c r="K293"/>
  <c r="I293"/>
  <c r="L290"/>
  <c r="L289" s="1"/>
  <c r="K290"/>
  <c r="K289" s="1"/>
  <c r="J290"/>
  <c r="I290"/>
  <c r="I289" s="1"/>
  <c r="J289"/>
  <c r="L286"/>
  <c r="K286"/>
  <c r="K285" s="1"/>
  <c r="J286"/>
  <c r="I286"/>
  <c r="L285"/>
  <c r="J285"/>
  <c r="I285"/>
  <c r="L282"/>
  <c r="K282"/>
  <c r="J282"/>
  <c r="J281" s="1"/>
  <c r="I282"/>
  <c r="L281"/>
  <c r="K281"/>
  <c r="I281"/>
  <c r="L278"/>
  <c r="K278"/>
  <c r="J278"/>
  <c r="I278"/>
  <c r="L275"/>
  <c r="K275"/>
  <c r="J275"/>
  <c r="I275"/>
  <c r="L273"/>
  <c r="K273"/>
  <c r="K272" s="1"/>
  <c r="J273"/>
  <c r="I273"/>
  <c r="L272"/>
  <c r="J272"/>
  <c r="I272"/>
  <c r="I271" s="1"/>
  <c r="L268"/>
  <c r="K268"/>
  <c r="K267" s="1"/>
  <c r="J268"/>
  <c r="J267" s="1"/>
  <c r="I268"/>
  <c r="L267"/>
  <c r="I267"/>
  <c r="L265"/>
  <c r="K265"/>
  <c r="J265"/>
  <c r="J264" s="1"/>
  <c r="I265"/>
  <c r="L264"/>
  <c r="K264"/>
  <c r="I264"/>
  <c r="L262"/>
  <c r="L261" s="1"/>
  <c r="K262"/>
  <c r="K261" s="1"/>
  <c r="J262"/>
  <c r="I262"/>
  <c r="I261" s="1"/>
  <c r="J261"/>
  <c r="L258"/>
  <c r="K258"/>
  <c r="K257" s="1"/>
  <c r="J258"/>
  <c r="J257" s="1"/>
  <c r="I258"/>
  <c r="L257"/>
  <c r="I257"/>
  <c r="L254"/>
  <c r="K254"/>
  <c r="J254"/>
  <c r="J253" s="1"/>
  <c r="I254"/>
  <c r="L253"/>
  <c r="K253"/>
  <c r="I253"/>
  <c r="L250"/>
  <c r="L249" s="1"/>
  <c r="K250"/>
  <c r="K249" s="1"/>
  <c r="J250"/>
  <c r="I250"/>
  <c r="I249" s="1"/>
  <c r="I239" s="1"/>
  <c r="J249"/>
  <c r="L246"/>
  <c r="K246"/>
  <c r="J246"/>
  <c r="I246"/>
  <c r="L243"/>
  <c r="K243"/>
  <c r="J243"/>
  <c r="I243"/>
  <c r="L241"/>
  <c r="K241"/>
  <c r="J241"/>
  <c r="J240" s="1"/>
  <c r="J239" s="1"/>
  <c r="I241"/>
  <c r="L240"/>
  <c r="K240"/>
  <c r="K239" s="1"/>
  <c r="I240"/>
  <c r="L234"/>
  <c r="K234"/>
  <c r="K233" s="1"/>
  <c r="K232" s="1"/>
  <c r="J234"/>
  <c r="J233" s="1"/>
  <c r="J232" s="1"/>
  <c r="I234"/>
  <c r="L233"/>
  <c r="L232" s="1"/>
  <c r="I233"/>
  <c r="I232" s="1"/>
  <c r="L230"/>
  <c r="K230"/>
  <c r="K229" s="1"/>
  <c r="K228" s="1"/>
  <c r="J230"/>
  <c r="J229" s="1"/>
  <c r="J228" s="1"/>
  <c r="I230"/>
  <c r="L229"/>
  <c r="L228" s="1"/>
  <c r="I229"/>
  <c r="I228" s="1"/>
  <c r="L221"/>
  <c r="K221"/>
  <c r="K220" s="1"/>
  <c r="J221"/>
  <c r="J220" s="1"/>
  <c r="I221"/>
  <c r="L220"/>
  <c r="I220"/>
  <c r="L218"/>
  <c r="K218"/>
  <c r="J218"/>
  <c r="J217" s="1"/>
  <c r="J216" s="1"/>
  <c r="I218"/>
  <c r="L217"/>
  <c r="K217"/>
  <c r="K216" s="1"/>
  <c r="I217"/>
  <c r="L216"/>
  <c r="I216"/>
  <c r="L211"/>
  <c r="K211"/>
  <c r="J211"/>
  <c r="J210" s="1"/>
  <c r="J209" s="1"/>
  <c r="I211"/>
  <c r="L210"/>
  <c r="K210"/>
  <c r="K209" s="1"/>
  <c r="I210"/>
  <c r="L209"/>
  <c r="I209"/>
  <c r="L207"/>
  <c r="K207"/>
  <c r="J207"/>
  <c r="J206" s="1"/>
  <c r="I207"/>
  <c r="L206"/>
  <c r="K206"/>
  <c r="I206"/>
  <c r="L202"/>
  <c r="L201" s="1"/>
  <c r="K202"/>
  <c r="J202"/>
  <c r="I202"/>
  <c r="I201" s="1"/>
  <c r="K201"/>
  <c r="J201"/>
  <c r="L196"/>
  <c r="K196"/>
  <c r="K195" s="1"/>
  <c r="K186" s="1"/>
  <c r="J196"/>
  <c r="J195" s="1"/>
  <c r="I196"/>
  <c r="L195"/>
  <c r="I195"/>
  <c r="L191"/>
  <c r="K191"/>
  <c r="J191"/>
  <c r="J190" s="1"/>
  <c r="I191"/>
  <c r="L190"/>
  <c r="K190"/>
  <c r="I190"/>
  <c r="L188"/>
  <c r="L187" s="1"/>
  <c r="K188"/>
  <c r="J188"/>
  <c r="I188"/>
  <c r="I187" s="1"/>
  <c r="K187"/>
  <c r="J187"/>
  <c r="J186" s="1"/>
  <c r="L180"/>
  <c r="K180"/>
  <c r="K179" s="1"/>
  <c r="J180"/>
  <c r="J179" s="1"/>
  <c r="I180"/>
  <c r="L179"/>
  <c r="I179"/>
  <c r="L175"/>
  <c r="K175"/>
  <c r="J175"/>
  <c r="J174" s="1"/>
  <c r="I175"/>
  <c r="L174"/>
  <c r="K174"/>
  <c r="K173" s="1"/>
  <c r="I174"/>
  <c r="L173"/>
  <c r="I173"/>
  <c r="L171"/>
  <c r="K171"/>
  <c r="J171"/>
  <c r="J170" s="1"/>
  <c r="J169" s="1"/>
  <c r="I171"/>
  <c r="L170"/>
  <c r="K170"/>
  <c r="K169" s="1"/>
  <c r="I170"/>
  <c r="L169"/>
  <c r="L168" s="1"/>
  <c r="I169"/>
  <c r="I168" s="1"/>
  <c r="L166"/>
  <c r="K166"/>
  <c r="K165" s="1"/>
  <c r="J166"/>
  <c r="J165" s="1"/>
  <c r="I166"/>
  <c r="L165"/>
  <c r="I165"/>
  <c r="L161"/>
  <c r="K161"/>
  <c r="J161"/>
  <c r="J160" s="1"/>
  <c r="I161"/>
  <c r="L160"/>
  <c r="K160"/>
  <c r="K159" s="1"/>
  <c r="K158" s="1"/>
  <c r="I160"/>
  <c r="L159"/>
  <c r="L158" s="1"/>
  <c r="I159"/>
  <c r="I158" s="1"/>
  <c r="L155"/>
  <c r="K155"/>
  <c r="K154" s="1"/>
  <c r="K153" s="1"/>
  <c r="J155"/>
  <c r="J154" s="1"/>
  <c r="J153" s="1"/>
  <c r="I155"/>
  <c r="L154"/>
  <c r="L153" s="1"/>
  <c r="I154"/>
  <c r="I153" s="1"/>
  <c r="L151"/>
  <c r="K151"/>
  <c r="K150" s="1"/>
  <c r="J151"/>
  <c r="J150" s="1"/>
  <c r="I151"/>
  <c r="L150"/>
  <c r="I150"/>
  <c r="L147"/>
  <c r="K147"/>
  <c r="J147"/>
  <c r="J146" s="1"/>
  <c r="J145" s="1"/>
  <c r="I147"/>
  <c r="L146"/>
  <c r="K146"/>
  <c r="K145" s="1"/>
  <c r="I146"/>
  <c r="L145"/>
  <c r="I145"/>
  <c r="L142"/>
  <c r="K142"/>
  <c r="J142"/>
  <c r="J141" s="1"/>
  <c r="J140" s="1"/>
  <c r="J139" s="1"/>
  <c r="I142"/>
  <c r="L141"/>
  <c r="K141"/>
  <c r="K140" s="1"/>
  <c r="I141"/>
  <c r="L140"/>
  <c r="L139" s="1"/>
  <c r="I140"/>
  <c r="I139" s="1"/>
  <c r="L137"/>
  <c r="K137"/>
  <c r="K136" s="1"/>
  <c r="K135" s="1"/>
  <c r="J137"/>
  <c r="J136" s="1"/>
  <c r="J135" s="1"/>
  <c r="I137"/>
  <c r="L136"/>
  <c r="L135" s="1"/>
  <c r="I136"/>
  <c r="I135" s="1"/>
  <c r="L133"/>
  <c r="K133"/>
  <c r="K132" s="1"/>
  <c r="K131" s="1"/>
  <c r="J133"/>
  <c r="J132" s="1"/>
  <c r="J131" s="1"/>
  <c r="I133"/>
  <c r="L132"/>
  <c r="L131" s="1"/>
  <c r="I132"/>
  <c r="I131" s="1"/>
  <c r="L129"/>
  <c r="K129"/>
  <c r="K128" s="1"/>
  <c r="K127" s="1"/>
  <c r="J129"/>
  <c r="J128" s="1"/>
  <c r="J127" s="1"/>
  <c r="I129"/>
  <c r="L128"/>
  <c r="L127" s="1"/>
  <c r="I128"/>
  <c r="I127" s="1"/>
  <c r="L125"/>
  <c r="K125"/>
  <c r="K124" s="1"/>
  <c r="K123" s="1"/>
  <c r="J125"/>
  <c r="J124" s="1"/>
  <c r="J123" s="1"/>
  <c r="I125"/>
  <c r="L124"/>
  <c r="L123" s="1"/>
  <c r="I124"/>
  <c r="I123" s="1"/>
  <c r="L121"/>
  <c r="K121"/>
  <c r="K120" s="1"/>
  <c r="K119" s="1"/>
  <c r="J121"/>
  <c r="J120" s="1"/>
  <c r="J119" s="1"/>
  <c r="I121"/>
  <c r="L120"/>
  <c r="L119" s="1"/>
  <c r="I120"/>
  <c r="I119" s="1"/>
  <c r="L116"/>
  <c r="K116"/>
  <c r="K115" s="1"/>
  <c r="K114" s="1"/>
  <c r="K113" s="1"/>
  <c r="J116"/>
  <c r="J115" s="1"/>
  <c r="J114" s="1"/>
  <c r="I116"/>
  <c r="L115"/>
  <c r="L114" s="1"/>
  <c r="I115"/>
  <c r="I114" s="1"/>
  <c r="L110"/>
  <c r="L109" s="1"/>
  <c r="K110"/>
  <c r="J110"/>
  <c r="I110"/>
  <c r="I109" s="1"/>
  <c r="K109"/>
  <c r="J109"/>
  <c r="L106"/>
  <c r="K106"/>
  <c r="K105" s="1"/>
  <c r="K104" s="1"/>
  <c r="J106"/>
  <c r="J105" s="1"/>
  <c r="J104" s="1"/>
  <c r="I106"/>
  <c r="L105"/>
  <c r="L104" s="1"/>
  <c r="I105"/>
  <c r="L101"/>
  <c r="K101"/>
  <c r="K100" s="1"/>
  <c r="K99" s="1"/>
  <c r="J101"/>
  <c r="J100" s="1"/>
  <c r="J99" s="1"/>
  <c r="I101"/>
  <c r="L100"/>
  <c r="L99" s="1"/>
  <c r="I100"/>
  <c r="I99" s="1"/>
  <c r="L96"/>
  <c r="K96"/>
  <c r="K95" s="1"/>
  <c r="K94" s="1"/>
  <c r="J96"/>
  <c r="J95" s="1"/>
  <c r="J94" s="1"/>
  <c r="I96"/>
  <c r="L95"/>
  <c r="L94" s="1"/>
  <c r="I95"/>
  <c r="I94" s="1"/>
  <c r="L89"/>
  <c r="L88" s="1"/>
  <c r="L87" s="1"/>
  <c r="L86" s="1"/>
  <c r="K89"/>
  <c r="K88" s="1"/>
  <c r="K87" s="1"/>
  <c r="K86" s="1"/>
  <c r="J89"/>
  <c r="I89"/>
  <c r="I88" s="1"/>
  <c r="I87" s="1"/>
  <c r="I86" s="1"/>
  <c r="J88"/>
  <c r="J87" s="1"/>
  <c r="J86" s="1"/>
  <c r="L84"/>
  <c r="K84"/>
  <c r="J84"/>
  <c r="J83" s="1"/>
  <c r="J82" s="1"/>
  <c r="I84"/>
  <c r="L83"/>
  <c r="K83"/>
  <c r="K82" s="1"/>
  <c r="I83"/>
  <c r="L82"/>
  <c r="I82"/>
  <c r="L78"/>
  <c r="K78"/>
  <c r="J78"/>
  <c r="J77" s="1"/>
  <c r="I78"/>
  <c r="L77"/>
  <c r="K77"/>
  <c r="I77"/>
  <c r="L73"/>
  <c r="L72" s="1"/>
  <c r="K73"/>
  <c r="J73"/>
  <c r="I73"/>
  <c r="I72" s="1"/>
  <c r="K72"/>
  <c r="J72"/>
  <c r="L68"/>
  <c r="K68"/>
  <c r="K67" s="1"/>
  <c r="K66" s="1"/>
  <c r="J68"/>
  <c r="J67" s="1"/>
  <c r="J66" s="1"/>
  <c r="I68"/>
  <c r="L67"/>
  <c r="L66" s="1"/>
  <c r="L65" s="1"/>
  <c r="I67"/>
  <c r="L49"/>
  <c r="L48" s="1"/>
  <c r="L47" s="1"/>
  <c r="L46" s="1"/>
  <c r="K49"/>
  <c r="K48" s="1"/>
  <c r="K47" s="1"/>
  <c r="K46" s="1"/>
  <c r="J49"/>
  <c r="I49"/>
  <c r="I48" s="1"/>
  <c r="I47" s="1"/>
  <c r="I46" s="1"/>
  <c r="J48"/>
  <c r="J47" s="1"/>
  <c r="J46" s="1"/>
  <c r="L44"/>
  <c r="K44"/>
  <c r="J44"/>
  <c r="J43" s="1"/>
  <c r="J42" s="1"/>
  <c r="I44"/>
  <c r="L43"/>
  <c r="K43"/>
  <c r="K42" s="1"/>
  <c r="I43"/>
  <c r="L42"/>
  <c r="I42"/>
  <c r="L40"/>
  <c r="K40"/>
  <c r="J40"/>
  <c r="I40"/>
  <c r="L38"/>
  <c r="K38"/>
  <c r="K37" s="1"/>
  <c r="K36" s="1"/>
  <c r="J38"/>
  <c r="J37" s="1"/>
  <c r="J36" s="1"/>
  <c r="J35" s="1"/>
  <c r="I38"/>
  <c r="L37"/>
  <c r="L36" s="1"/>
  <c r="L35" s="1"/>
  <c r="I37"/>
  <c r="I36" s="1"/>
  <c r="I35" s="1"/>
  <c r="L238" i="8" l="1"/>
  <c r="I271"/>
  <c r="I159"/>
  <c r="I158" s="1"/>
  <c r="I216"/>
  <c r="J271"/>
  <c r="J159"/>
  <c r="J158" s="1"/>
  <c r="J216"/>
  <c r="J185" s="1"/>
  <c r="J184" s="1"/>
  <c r="I239"/>
  <c r="I238" s="1"/>
  <c r="L304"/>
  <c r="L303" s="1"/>
  <c r="K104"/>
  <c r="K93" s="1"/>
  <c r="K34" s="1"/>
  <c r="L113"/>
  <c r="L139"/>
  <c r="J173"/>
  <c r="J168" s="1"/>
  <c r="J239"/>
  <c r="J238" s="1"/>
  <c r="I304"/>
  <c r="L93"/>
  <c r="L34" s="1"/>
  <c r="I113"/>
  <c r="I139"/>
  <c r="I168"/>
  <c r="J304"/>
  <c r="J303" s="1"/>
  <c r="I93"/>
  <c r="I104"/>
  <c r="J113"/>
  <c r="I185"/>
  <c r="I66"/>
  <c r="I65" s="1"/>
  <c r="I34" s="1"/>
  <c r="J93"/>
  <c r="I336"/>
  <c r="J65"/>
  <c r="J34" s="1"/>
  <c r="K186"/>
  <c r="K185" s="1"/>
  <c r="L186"/>
  <c r="L185" s="1"/>
  <c r="K336"/>
  <c r="K303" s="1"/>
  <c r="I336" i="9"/>
  <c r="I303" s="1"/>
  <c r="K93"/>
  <c r="J239"/>
  <c r="J336"/>
  <c r="L93"/>
  <c r="J139"/>
  <c r="K239"/>
  <c r="I271"/>
  <c r="J304"/>
  <c r="J303" s="1"/>
  <c r="J168"/>
  <c r="K139"/>
  <c r="K34" s="1"/>
  <c r="J216"/>
  <c r="I239"/>
  <c r="I238" s="1"/>
  <c r="K304"/>
  <c r="K303" s="1"/>
  <c r="J271"/>
  <c r="L304"/>
  <c r="L303" s="1"/>
  <c r="L336"/>
  <c r="L159"/>
  <c r="L158" s="1"/>
  <c r="J173"/>
  <c r="L186"/>
  <c r="L216"/>
  <c r="K271"/>
  <c r="I186"/>
  <c r="I185" s="1"/>
  <c r="J185"/>
  <c r="L271"/>
  <c r="L238" s="1"/>
  <c r="J35"/>
  <c r="I66"/>
  <c r="I65" s="1"/>
  <c r="L139"/>
  <c r="I113"/>
  <c r="K185"/>
  <c r="L34"/>
  <c r="J65"/>
  <c r="K65"/>
  <c r="I93"/>
  <c r="I34" s="1"/>
  <c r="J113"/>
  <c r="J35" i="7"/>
  <c r="L239"/>
  <c r="L238" s="1"/>
  <c r="J216"/>
  <c r="J113"/>
  <c r="K159"/>
  <c r="K158" s="1"/>
  <c r="L216"/>
  <c r="L185" s="1"/>
  <c r="L184" s="1"/>
  <c r="L336"/>
  <c r="I93"/>
  <c r="I34" s="1"/>
  <c r="K113"/>
  <c r="K168"/>
  <c r="K239"/>
  <c r="I271"/>
  <c r="L113"/>
  <c r="I239"/>
  <c r="I238" s="1"/>
  <c r="L104"/>
  <c r="J271"/>
  <c r="I304"/>
  <c r="K93"/>
  <c r="K34" s="1"/>
  <c r="I139"/>
  <c r="K271"/>
  <c r="L93"/>
  <c r="J303"/>
  <c r="L35"/>
  <c r="J139"/>
  <c r="L173"/>
  <c r="L168" s="1"/>
  <c r="K304"/>
  <c r="K336"/>
  <c r="L303"/>
  <c r="J185"/>
  <c r="I336"/>
  <c r="J168"/>
  <c r="J239"/>
  <c r="K35" i="6"/>
  <c r="J65"/>
  <c r="J34" s="1"/>
  <c r="I65"/>
  <c r="J239"/>
  <c r="I336"/>
  <c r="J185"/>
  <c r="K173"/>
  <c r="K168" s="1"/>
  <c r="K239"/>
  <c r="K238" s="1"/>
  <c r="J271"/>
  <c r="K303"/>
  <c r="L185"/>
  <c r="K216"/>
  <c r="K185" s="1"/>
  <c r="K184" s="1"/>
  <c r="K271"/>
  <c r="L336"/>
  <c r="L303" s="1"/>
  <c r="J168"/>
  <c r="L271"/>
  <c r="L238" s="1"/>
  <c r="I304"/>
  <c r="I303" s="1"/>
  <c r="I34"/>
  <c r="J139"/>
  <c r="J159"/>
  <c r="J158" s="1"/>
  <c r="L168"/>
  <c r="L139"/>
  <c r="L159"/>
  <c r="L158" s="1"/>
  <c r="I168"/>
  <c r="J93"/>
  <c r="I139"/>
  <c r="L93"/>
  <c r="L34" s="1"/>
  <c r="K113"/>
  <c r="K139"/>
  <c r="K159"/>
  <c r="K158" s="1"/>
  <c r="I186"/>
  <c r="I185" s="1"/>
  <c r="K271" i="5"/>
  <c r="L304"/>
  <c r="L303" s="1"/>
  <c r="J93"/>
  <c r="L104"/>
  <c r="L93" s="1"/>
  <c r="L34" s="1"/>
  <c r="I139"/>
  <c r="L271"/>
  <c r="L336"/>
  <c r="J173"/>
  <c r="I66"/>
  <c r="I65" s="1"/>
  <c r="I34" s="1"/>
  <c r="J139"/>
  <c r="K173"/>
  <c r="K168" s="1"/>
  <c r="J186"/>
  <c r="J185" s="1"/>
  <c r="I186"/>
  <c r="I185" s="1"/>
  <c r="J66"/>
  <c r="J65" s="1"/>
  <c r="K139"/>
  <c r="L173"/>
  <c r="K185"/>
  <c r="K336"/>
  <c r="K303" s="1"/>
  <c r="J35"/>
  <c r="K65"/>
  <c r="L139"/>
  <c r="L186"/>
  <c r="L66"/>
  <c r="L65" s="1"/>
  <c r="J239"/>
  <c r="J238" s="1"/>
  <c r="I113"/>
  <c r="J168"/>
  <c r="K239"/>
  <c r="L238"/>
  <c r="I304"/>
  <c r="I303" s="1"/>
  <c r="J113"/>
  <c r="L159"/>
  <c r="L158" s="1"/>
  <c r="L168"/>
  <c r="L216"/>
  <c r="I271"/>
  <c r="K113"/>
  <c r="I168"/>
  <c r="I239"/>
  <c r="J304"/>
  <c r="J303" s="1"/>
  <c r="I336"/>
  <c r="K65" i="4"/>
  <c r="I93"/>
  <c r="J113"/>
  <c r="I186"/>
  <c r="I185" s="1"/>
  <c r="K336"/>
  <c r="K93"/>
  <c r="K185"/>
  <c r="L271"/>
  <c r="L93"/>
  <c r="I139"/>
  <c r="L185"/>
  <c r="J304"/>
  <c r="J186"/>
  <c r="J185" s="1"/>
  <c r="K304"/>
  <c r="K303" s="1"/>
  <c r="J139"/>
  <c r="J239"/>
  <c r="J238" s="1"/>
  <c r="L304"/>
  <c r="L303" s="1"/>
  <c r="L139"/>
  <c r="L239"/>
  <c r="L238" s="1"/>
  <c r="K239"/>
  <c r="K238" s="1"/>
  <c r="L35"/>
  <c r="I66"/>
  <c r="I65" s="1"/>
  <c r="I34" s="1"/>
  <c r="J173"/>
  <c r="J168" s="1"/>
  <c r="L216"/>
  <c r="I336"/>
  <c r="I303" s="1"/>
  <c r="I113"/>
  <c r="J159"/>
  <c r="J158" s="1"/>
  <c r="K173"/>
  <c r="K168" s="1"/>
  <c r="K34" s="1"/>
  <c r="J65"/>
  <c r="I271"/>
  <c r="I238" s="1"/>
  <c r="J336"/>
  <c r="L113" i="3"/>
  <c r="K139"/>
  <c r="K35"/>
  <c r="L139"/>
  <c r="K159"/>
  <c r="K158" s="1"/>
  <c r="K168"/>
  <c r="L35"/>
  <c r="L159"/>
  <c r="L158" s="1"/>
  <c r="L168"/>
  <c r="I35"/>
  <c r="I34" s="1"/>
  <c r="I93"/>
  <c r="I168"/>
  <c r="J93"/>
  <c r="L93"/>
  <c r="J173"/>
  <c r="J168" s="1"/>
  <c r="J34" s="1"/>
  <c r="J368" s="1"/>
  <c r="I186"/>
  <c r="I185" s="1"/>
  <c r="I304"/>
  <c r="I336"/>
  <c r="I271"/>
  <c r="I238" s="1"/>
  <c r="J303"/>
  <c r="J239"/>
  <c r="J238" s="1"/>
  <c r="J65"/>
  <c r="I65"/>
  <c r="I113"/>
  <c r="L173"/>
  <c r="J216"/>
  <c r="J185" s="1"/>
  <c r="J184" s="1"/>
  <c r="K239"/>
  <c r="J271"/>
  <c r="K304"/>
  <c r="K303" s="1"/>
  <c r="L238"/>
  <c r="L184" s="1"/>
  <c r="K271"/>
  <c r="L304"/>
  <c r="L303" s="1"/>
  <c r="K34" i="2"/>
  <c r="L104"/>
  <c r="L93" s="1"/>
  <c r="L34" s="1"/>
  <c r="L368" s="1"/>
  <c r="I186"/>
  <c r="I185" s="1"/>
  <c r="I104"/>
  <c r="I93" s="1"/>
  <c r="I34" s="1"/>
  <c r="K113"/>
  <c r="I159"/>
  <c r="I158" s="1"/>
  <c r="J186"/>
  <c r="J185" s="1"/>
  <c r="K216"/>
  <c r="K185" s="1"/>
  <c r="K184" s="1"/>
  <c r="I239"/>
  <c r="I168"/>
  <c r="L185"/>
  <c r="L184" s="1"/>
  <c r="J271"/>
  <c r="J304"/>
  <c r="I336"/>
  <c r="K168"/>
  <c r="L271"/>
  <c r="L304"/>
  <c r="L303" s="1"/>
  <c r="J336"/>
  <c r="K238"/>
  <c r="J66"/>
  <c r="J65" s="1"/>
  <c r="J239"/>
  <c r="J238" s="1"/>
  <c r="I271"/>
  <c r="I304"/>
  <c r="K336"/>
  <c r="L66"/>
  <c r="L65" s="1"/>
  <c r="L336"/>
  <c r="J35"/>
  <c r="I65"/>
  <c r="J168"/>
  <c r="K271"/>
  <c r="K304"/>
  <c r="K303" s="1"/>
  <c r="L238"/>
  <c r="K66"/>
  <c r="K65" s="1"/>
  <c r="J113"/>
  <c r="L139"/>
  <c r="K93" i="1"/>
  <c r="J65"/>
  <c r="J34" s="1"/>
  <c r="K35"/>
  <c r="K65"/>
  <c r="K336"/>
  <c r="I238"/>
  <c r="L271"/>
  <c r="I186"/>
  <c r="I185" s="1"/>
  <c r="I104"/>
  <c r="I93" s="1"/>
  <c r="I113"/>
  <c r="J159"/>
  <c r="J158" s="1"/>
  <c r="K168"/>
  <c r="J173"/>
  <c r="L239"/>
  <c r="I304"/>
  <c r="J185"/>
  <c r="L93"/>
  <c r="L113"/>
  <c r="L34" s="1"/>
  <c r="K271"/>
  <c r="K238" s="1"/>
  <c r="L186"/>
  <c r="L185" s="1"/>
  <c r="K185"/>
  <c r="L304"/>
  <c r="L303" s="1"/>
  <c r="I66"/>
  <c r="I65" s="1"/>
  <c r="I34" s="1"/>
  <c r="J93"/>
  <c r="J113"/>
  <c r="K139"/>
  <c r="J168"/>
  <c r="J271"/>
  <c r="J238" s="1"/>
  <c r="K304"/>
  <c r="K303" s="1"/>
  <c r="I336"/>
  <c r="J368" i="8" l="1"/>
  <c r="K184"/>
  <c r="K368" s="1"/>
  <c r="I303"/>
  <c r="I184" s="1"/>
  <c r="I368" s="1"/>
  <c r="L184"/>
  <c r="L368" s="1"/>
  <c r="L185" i="9"/>
  <c r="L184" s="1"/>
  <c r="L368" s="1"/>
  <c r="K238"/>
  <c r="K184" s="1"/>
  <c r="K368" s="1"/>
  <c r="J238"/>
  <c r="J34"/>
  <c r="J184"/>
  <c r="I184"/>
  <c r="I368" s="1"/>
  <c r="I303" i="7"/>
  <c r="I184" s="1"/>
  <c r="I368" s="1"/>
  <c r="K303"/>
  <c r="L34"/>
  <c r="L368" s="1"/>
  <c r="J238"/>
  <c r="J184" s="1"/>
  <c r="K238"/>
  <c r="K184" s="1"/>
  <c r="K368" s="1"/>
  <c r="J34"/>
  <c r="J238" i="6"/>
  <c r="J184" s="1"/>
  <c r="J368" s="1"/>
  <c r="L184"/>
  <c r="L368" s="1"/>
  <c r="I184"/>
  <c r="I368" s="1"/>
  <c r="K34"/>
  <c r="K368" s="1"/>
  <c r="K34" i="5"/>
  <c r="J184"/>
  <c r="J34"/>
  <c r="K238"/>
  <c r="K184"/>
  <c r="I238"/>
  <c r="I184" s="1"/>
  <c r="I368" s="1"/>
  <c r="L185"/>
  <c r="L184" s="1"/>
  <c r="L368" s="1"/>
  <c r="I368" i="4"/>
  <c r="J34"/>
  <c r="K184"/>
  <c r="K368" s="1"/>
  <c r="I184"/>
  <c r="L34"/>
  <c r="J303"/>
  <c r="J184" s="1"/>
  <c r="L184"/>
  <c r="I303" i="3"/>
  <c r="K238"/>
  <c r="K184" s="1"/>
  <c r="K34"/>
  <c r="K368" s="1"/>
  <c r="L34"/>
  <c r="L368" s="1"/>
  <c r="I184"/>
  <c r="I368" s="1"/>
  <c r="K368" i="2"/>
  <c r="I238"/>
  <c r="J34"/>
  <c r="J303"/>
  <c r="J184" s="1"/>
  <c r="I303"/>
  <c r="I184" s="1"/>
  <c r="I368" s="1"/>
  <c r="I303" i="1"/>
  <c r="I184" s="1"/>
  <c r="I368" s="1"/>
  <c r="K34"/>
  <c r="K368" s="1"/>
  <c r="K184"/>
  <c r="J184"/>
  <c r="J368" s="1"/>
  <c r="L238"/>
  <c r="L184" s="1"/>
  <c r="L368" s="1"/>
  <c r="J368" i="9" l="1"/>
  <c r="J368" i="7"/>
  <c r="J368" i="5"/>
  <c r="K368"/>
  <c r="L368" i="4"/>
  <c r="J368"/>
  <c r="J368" i="2"/>
</calcChain>
</file>

<file path=xl/sharedStrings.xml><?xml version="1.0" encoding="utf-8"?>
<sst xmlns="http://schemas.openxmlformats.org/spreadsheetml/2006/main" count="4035" uniqueCount="498">
  <si>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</si>
  <si>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</si>
  <si>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</si>
  <si>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</si>
  <si>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</si>
  <si>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(Biudžeto išlaidų sąmatos vykdymo 2022 m. rugsėjo mėn. 30 d. metinės, ketvirtinės ataskaitos forma Nr. 2)</t>
  </si>
  <si>
    <t>(įstaigos pavadinimas, kodas Juridinių asmenų registre, adresas)</t>
  </si>
  <si>
    <t>BIUDŽETO IŠLAIDŲ SĄMATOS VYKDYMO</t>
  </si>
  <si>
    <t>2022 M. RUGSĖJO MĖN. 30 D.</t>
  </si>
  <si>
    <t xml:space="preserve"> mėn.</t>
  </si>
  <si>
    <t>(metinė, ketvirtinė)</t>
  </si>
  <si>
    <t>ATASKAITA</t>
  </si>
  <si>
    <t>2022.10.03 Nr.________________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</si>
  <si>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</si>
  <si>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</si>
  <si>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</si>
  <si>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</si>
  <si>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</si>
  <si>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</si>
  <si>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163740253</t>
  </si>
  <si>
    <t xml:space="preserve"> 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</si>
  <si>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</si>
  <si>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</si>
  <si>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</si>
  <si>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</si>
  <si>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</si>
  <si>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</si>
  <si>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</si>
  <si>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</si>
  <si>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</si>
  <si>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</si>
  <si>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</si>
  <si>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</si>
  <si>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</si>
  <si>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</si>
  <si>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</si>
  <si>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</si>
  <si>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</si>
  <si>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</si>
  <si>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</si>
  <si>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</si>
  <si>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</si>
  <si>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</si>
  <si>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</si>
  <si>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</si>
  <si>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</si>
  <si>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</si>
  <si>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</si>
  <si>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</si>
  <si>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</si>
  <si>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</si>
  <si>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</si>
  <si>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</si>
  <si>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</si>
  <si>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</si>
  <si>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</si>
  <si>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</si>
  <si>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</si>
  <si>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</si>
  <si>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</si>
  <si>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</si>
  <si>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</si>
  <si>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</si>
  <si>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</si>
  <si>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</si>
  <si>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</si>
  <si>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</si>
  <si>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</si>
  <si>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</si>
  <si>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</si>
  <si>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</si>
  <si>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</si>
  <si>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</si>
  <si>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</si>
  <si>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</si>
  <si>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</si>
  <si>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</si>
  <si>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</si>
  <si>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</si>
  <si>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</si>
  <si>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</si>
  <si>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</si>
  <si>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</si>
  <si>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</si>
  <si>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</si>
  <si>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</si>
  <si>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</si>
  <si>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</si>
  <si>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</si>
  <si>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</si>
  <si>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</si>
  <si>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</si>
  <si>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</si>
  <si>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</si>
  <si>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</si>
  <si>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</si>
  <si>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</si>
  <si>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</si>
  <si>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</si>
  <si>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</si>
  <si>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</si>
  <si>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</si>
  <si>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</si>
  <si>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</si>
  <si>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</si>
  <si>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</si>
  <si>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</si>
  <si>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</si>
  <si>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</si>
  <si>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</si>
  <si>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</si>
  <si>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</si>
  <si>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</si>
  <si>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</si>
  <si>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</si>
  <si>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</si>
  <si>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</si>
  <si>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</si>
  <si>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</si>
  <si>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</si>
  <si>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</si>
  <si>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</si>
  <si>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</si>
  <si>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</si>
  <si>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</si>
  <si>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</si>
  <si>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</si>
  <si>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</si>
  <si>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</si>
  <si>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</si>
  <si>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</si>
  <si>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</si>
  <si>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</si>
  <si>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</si>
  <si>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</si>
  <si>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</si>
  <si>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</si>
  <si>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</si>
  <si>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</si>
  <si>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</si>
  <si>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</si>
  <si>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</si>
  <si>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</si>
  <si>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</si>
  <si>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</si>
  <si>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</si>
  <si>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</si>
  <si>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</si>
  <si>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</si>
  <si>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</si>
  <si>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</si>
  <si>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</si>
  <si>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</si>
  <si>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</si>
  <si>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</si>
  <si>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</si>
  <si>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</si>
  <si>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</si>
  <si>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</si>
  <si>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</si>
  <si>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</si>
  <si>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</si>
  <si>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</si>
  <si>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</si>
  <si>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</si>
  <si>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</si>
  <si>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</si>
  <si>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</si>
  <si>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</si>
  <si>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</si>
  <si>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</si>
  <si>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</si>
  <si>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</si>
  <si>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</si>
  <si>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</si>
  <si>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</si>
  <si>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</si>
  <si>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</si>
  <si>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</si>
  <si>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</si>
  <si>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</si>
  <si>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</si>
  <si>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</si>
  <si>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</si>
  <si>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</si>
  <si>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</si>
  <si>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</si>
  <si>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</si>
  <si>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</si>
  <si>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</si>
  <si>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</si>
  <si>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</si>
  <si>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</si>
  <si>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</si>
  <si>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</si>
  <si>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</si>
  <si>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</si>
  <si>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</si>
  <si>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</si>
  <si>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</si>
  <si>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</si>
  <si>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</si>
  <si>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</si>
  <si>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</si>
  <si>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</si>
  <si>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</si>
  <si>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</si>
  <si>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</si>
  <si>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</si>
  <si>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</si>
  <si>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</si>
  <si>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</si>
  <si>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</si>
  <si>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</si>
  <si>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</si>
  <si>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</si>
  <si>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</si>
  <si>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</si>
  <si>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</si>
  <si>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</si>
  <si>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</si>
  <si>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</si>
  <si>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Direktorius</t>
  </si>
  <si>
    <t>Vaidas Liutikas</t>
  </si>
  <si>
    <t xml:space="preserve">      (įstaigos vadovo ar jo įgalioto asmens pareigų  pavadinimas)</t>
  </si>
  <si>
    <t>(parašas)</t>
  </si>
  <si>
    <t>(vardas ir pavardė)</t>
  </si>
  <si>
    <t>Centralizuotos biudžetinių įstaigų buhalterinės apskaitos skyriaus vedėja</t>
  </si>
  <si>
    <t>Viktorija Kaprizkina</t>
  </si>
  <si>
    <t>3 ketvirtis</t>
  </si>
  <si>
    <t>Kūno kultūros ir sporto plėtros programa</t>
  </si>
  <si>
    <t>Sportininkų rengimo centrai</t>
  </si>
  <si>
    <t>8.1.1.1. BĮ Klaipėdos rajono savivaldybės sporto centro veiklos organizavimas</t>
  </si>
  <si>
    <t>8</t>
  </si>
  <si>
    <t>S</t>
  </si>
  <si>
    <t>08</t>
  </si>
  <si>
    <t>01</t>
  </si>
  <si>
    <t>Pajamos už paslaugas ir nuomą</t>
  </si>
  <si>
    <t>Savivaldybės valdymo ir pagrindinių funkcijų vykdymo programa</t>
  </si>
  <si>
    <t>Institucijos išlaikymas (valdymo išlaidos)</t>
  </si>
  <si>
    <t>9.1.1.17. Projekto "Klaipėdos rajono biudžetinių įstaigų apskaitos optimizavimas" įgyvendinimas</t>
  </si>
  <si>
    <t>9</t>
  </si>
  <si>
    <t>SB</t>
  </si>
  <si>
    <t>03</t>
  </si>
  <si>
    <t>02</t>
  </si>
  <si>
    <t>09</t>
  </si>
  <si>
    <t>Savivaldybės biudžeto lėšos</t>
  </si>
  <si>
    <t>Susisiekimo ir inžinerinės infrastruktūros plėtros programa</t>
  </si>
  <si>
    <t>Gatvių apšvietimas</t>
  </si>
  <si>
    <t>6.2.1.8. Nutolusių saulės parkų įsigijimas</t>
  </si>
  <si>
    <t>6</t>
  </si>
  <si>
    <t>06</t>
  </si>
  <si>
    <t>04</t>
  </si>
  <si>
    <t>8.1.2.13. Sportininkų ir jų trenerių skatinimas už pasiektus sporto laimėjimus</t>
  </si>
  <si>
    <t>Poilsio ir sporto priemonės</t>
  </si>
  <si>
    <t>8.2.1.1. Lauko treniruoklių aikštelių įrengimas Klaipėdos rajono seniūnijose</t>
  </si>
  <si>
    <t>VBD</t>
  </si>
  <si>
    <t>Valstybės biudžeto specialioji tikslinė dotacija</t>
  </si>
  <si>
    <t>9.4.1.7. Gyventojų iniciatyvų, skirtų gyvenamajai aplinkai gerinti, skatinimas</t>
  </si>
  <si>
    <t xml:space="preserve">                           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</si>
  <si>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</si>
  <si>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</si>
  <si>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</si>
  <si>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</si>
  <si>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</si>
  <si>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BIUDŽETINĖ  ĮSTAIGA  SPORTO  CENTRAS</t>
  </si>
  <si>
    <t>(įstaigos pavadinimas, kodas)</t>
  </si>
  <si>
    <t xml:space="preserve">                                     (data)</t>
  </si>
  <si>
    <t xml:space="preserve">     Gargždai    </t>
  </si>
  <si>
    <t xml:space="preserve">              (sudarymo vieta)</t>
  </si>
  <si>
    <t>(Eurais.euro ct,)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</si>
  <si>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</si>
  <si>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</si>
  <si>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</si>
  <si>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</si>
  <si>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</si>
  <si>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</si>
  <si>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</si>
  <si>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</si>
  <si>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turto naudojimo pajamos</t>
  </si>
  <si>
    <t>Apskaičiuotos prekių turto ir paslaugų pardavimo pajamos</t>
  </si>
  <si>
    <t>IŠ VISO:</t>
  </si>
  <si>
    <t>(vadovo ar jo įgalioto asmens pareigos)</t>
  </si>
  <si>
    <t>Klaipėdos r. centralizuotos buhalterinės apskaitos skyriaus vedėja</t>
  </si>
  <si>
    <t>(vyriausiojo buhalterio (buhalterio) ar jo įgalioto asmens pareigos)</t>
  </si>
  <si>
    <t xml:space="preserve">Parengė Daiva Butkienė , tel   +370 659 47103 </t>
  </si>
  <si>
    <t>2022-10-07  Nr.</t>
  </si>
  <si>
    <t xml:space="preserve">P A T V I R T I N T A </t>
  </si>
  <si>
    <t>Klaipėdos rajono savivaldybės</t>
  </si>
  <si>
    <t xml:space="preserve">Klaipėdos rajono savivaldybės </t>
  </si>
  <si>
    <t>administracijos direktoriaus</t>
  </si>
  <si>
    <t>Biudžetinė įstaiga  SPORTO CENTRAS</t>
  </si>
  <si>
    <t>2018 m. vasario 6 d.</t>
  </si>
  <si>
    <t>(Įstaigos pavadinimas)</t>
  </si>
  <si>
    <t>įsakymu Nr.(5.1.1) AV - 306</t>
  </si>
  <si>
    <t>163740253, J.Janonio 9, Gargždai</t>
  </si>
  <si>
    <t>(Registracijos kodas ir buveinės adresas)</t>
  </si>
  <si>
    <t>(Eur., euro cnt.)</t>
  </si>
  <si>
    <t>Patvirtinta įmokų suma,</t>
  </si>
  <si>
    <t>Faktinės įmokos</t>
  </si>
  <si>
    <t>Gauti biudžeto</t>
  </si>
  <si>
    <t>Negauti biudžeto</t>
  </si>
  <si>
    <t>Pavadinimas</t>
  </si>
  <si>
    <t>įskaitant patikslinimą</t>
  </si>
  <si>
    <t>į biudžetą per</t>
  </si>
  <si>
    <t>asignavimai</t>
  </si>
  <si>
    <t xml:space="preserve">Panaudoti </t>
  </si>
  <si>
    <t>asignavimai per</t>
  </si>
  <si>
    <t>metams</t>
  </si>
  <si>
    <t>ataskaitiniam</t>
  </si>
  <si>
    <t>ataskaitinį</t>
  </si>
  <si>
    <t>per ataskaitinį</t>
  </si>
  <si>
    <t>laikotarpiui</t>
  </si>
  <si>
    <t>laikotarpį</t>
  </si>
  <si>
    <t>Likutis metų pradžioje, iš viso</t>
  </si>
  <si>
    <t>X</t>
  </si>
  <si>
    <t>Biudžetinių įstaigų pajamų už prekes ir paslaugas įmokos</t>
  </si>
  <si>
    <t>Pajamų už ilgalaikio ir trumpalaikio materialiojo turto nuomą įmokos</t>
  </si>
  <si>
    <t>Įmokos už išlaikymą švietimo, socialinės
apsaugos ir kitose įstaigose</t>
  </si>
  <si>
    <t xml:space="preserve">Pajamų už socialinio būsto paslaugas
įmokos </t>
  </si>
  <si>
    <t xml:space="preserve">Pajamų už socialinio būsto nuomą 
įmokos </t>
  </si>
  <si>
    <t xml:space="preserve">Pajamos už paslaugas ir nuomą, 
iš viso </t>
  </si>
  <si>
    <t>Likutis ataskaitinio laikotarpio pabaigoje,
iš viso</t>
  </si>
  <si>
    <t>Įstaigos vadovas</t>
  </si>
  <si>
    <t xml:space="preserve">  </t>
  </si>
  <si>
    <t xml:space="preserve"> PAŽYMA APIE PAJAMAS UŽ PASLAUGAS IR NUOMĄ  2022 M RUGSĖJO  30 D. </t>
  </si>
  <si>
    <r>
      <t xml:space="preserve">Metinė, </t>
    </r>
    <r>
      <rPr>
        <u/>
        <sz val="9"/>
        <rFont val="Arial"/>
        <family val="2"/>
      </rPr>
      <t>ketvirtinė</t>
    </r>
    <r>
      <rPr>
        <sz val="9"/>
        <rFont val="Arial"/>
        <family val="2"/>
      </rPr>
      <t>, mėnesinė</t>
    </r>
  </si>
  <si>
    <t>SAVIVALDYBĖS BIUDŽETINIŲ ĮSTAIGŲ  PAJAMŲ ĮMOKŲ ATASKAITA UŽ  2022 METŲ II KETVIRTĮ</t>
  </si>
  <si>
    <t>P A T V I R T I N T A</t>
  </si>
  <si>
    <t>2020 m. kovo 24 d.</t>
  </si>
  <si>
    <t xml:space="preserve">KLAIPĖDOS RAJONO SAVIVALDYBĖS </t>
  </si>
  <si>
    <t>įsakymu Nr. (5.1.1 E) AV-659</t>
  </si>
  <si>
    <t>BIUDŽETINĖ ĮSTAIGA  SPORTO CENTRAS</t>
  </si>
  <si>
    <r>
      <t xml:space="preserve">  Metinė, </t>
    </r>
    <r>
      <rPr>
        <u/>
        <sz val="8"/>
        <rFont val="Arial"/>
        <family val="2"/>
        <charset val="186"/>
      </rPr>
      <t>ketvirtinė</t>
    </r>
  </si>
  <si>
    <t>(Eurais)</t>
  </si>
  <si>
    <t xml:space="preserve">Iš viso  </t>
  </si>
  <si>
    <t xml:space="preserve"> biudžeto lėšos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</si>
  <si>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</si>
  <si>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</si>
  <si>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</si>
  <si>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</si>
  <si>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</si>
  <si>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>ML</t>
  </si>
  <si>
    <t xml:space="preserve">ES/VBES 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</si>
  <si>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</si>
  <si>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</si>
  <si>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</si>
  <si>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</si>
  <si>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</si>
  <si>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</si>
  <si>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</si>
  <si>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</si>
  <si>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</si>
  <si>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>Medikamentų įsigijimo išlaidos</t>
  </si>
  <si>
    <t xml:space="preserve">2.2.1.1.1.5. </t>
  </si>
  <si>
    <t>Ryšių paslaugų įsigijimo išlaidos</t>
  </si>
  <si>
    <t xml:space="preserve">2.2.1.1.1.6. </t>
  </si>
  <si>
    <t>Transporto išlaikymo  išlaidos</t>
  </si>
  <si>
    <t xml:space="preserve">2.2.1.1.1.7. </t>
  </si>
  <si>
    <t>Aprangos ir patalynės įsigijimo išlaidos</t>
  </si>
  <si>
    <t xml:space="preserve">2.2.1.1.1.11. </t>
  </si>
  <si>
    <t xml:space="preserve">2.2.1.1.1.12. </t>
  </si>
  <si>
    <t xml:space="preserve">2.2.1.1.1.14. </t>
  </si>
  <si>
    <t>Materialiojo ir nemat. turto nuomos išlaidos</t>
  </si>
  <si>
    <t xml:space="preserve">2.2.1.1.1.15. </t>
  </si>
  <si>
    <t>Mat. turto paprastojo remonto išlaidos</t>
  </si>
  <si>
    <t xml:space="preserve">2.2.1.1.1.16. </t>
  </si>
  <si>
    <t>2.2.1.1.1.20</t>
  </si>
  <si>
    <t>šildymui</t>
  </si>
  <si>
    <t>elektros energijai</t>
  </si>
  <si>
    <t>vandentiekiui, kanalizacijai</t>
  </si>
  <si>
    <t>atliekų tvarkymui</t>
  </si>
  <si>
    <t>2.2.1.1.1.21.</t>
  </si>
  <si>
    <t>2.2.1.1.1.22.</t>
  </si>
  <si>
    <t>2.2.1.1.1.30</t>
  </si>
  <si>
    <t>UAB "Verslo sistemų bankas"</t>
  </si>
  <si>
    <t>Ūkio ir kan.prekės, inventorius</t>
  </si>
  <si>
    <t>Apsauga, kitos paslaugos</t>
  </si>
  <si>
    <t>Startiniai mokesčiai</t>
  </si>
  <si>
    <t>3.1.1.2.1.3</t>
  </si>
  <si>
    <t>Infrastruktūros ir kitų statynių įsigyjimo išlaidos</t>
  </si>
  <si>
    <t>Iš viso:</t>
  </si>
  <si>
    <t xml:space="preserve">  (parašas)</t>
  </si>
  <si>
    <t xml:space="preserve">                                  (vardas ir pavardė)</t>
  </si>
  <si>
    <t>PAŽYMA PRIE MOKĖTINŲ SUMŲ 2022 M.RUGSĖJO 30 D. ATASKAITOS 9 PRIEDO</t>
  </si>
  <si>
    <t>Klaipėdos raj.savivaldybės administracijos (Biudžeto ir ekonomikos skyriui)</t>
  </si>
  <si>
    <t>PAŽYMA DĖL GAUTINŲ, GAUTŲ IR GRĄŽINTINŲ FINANSAVIMO SUMŲ</t>
  </si>
  <si>
    <t>2022 Nr.______</t>
  </si>
  <si>
    <t>Ataskaitinis laikotarpis: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</si>
  <si>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</si>
  <si>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</si>
  <si>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</si>
  <si>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</si>
  <si>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</si>
  <si>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</si>
  <si>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</si>
  <si>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Kitoms išlaidoms</t>
  </si>
  <si>
    <t>01.03.02.09.</t>
  </si>
  <si>
    <t>Iš viso</t>
  </si>
  <si>
    <t>Ilgalaikiam turtui įsigyti</t>
  </si>
  <si>
    <t>06.04.01.01.</t>
  </si>
  <si>
    <t>Atsargoms</t>
  </si>
  <si>
    <t>08.01.01.01.</t>
  </si>
  <si>
    <t>08.01.01.02.</t>
  </si>
  <si>
    <t>(Parašas) (Vardas ir pavardė)</t>
  </si>
  <si>
    <t>Centralizuotos biudžetinių įstaigų buhalterinės</t>
  </si>
  <si>
    <t>apskaitos skyriaus vedėja</t>
  </si>
  <si>
    <t xml:space="preserve">Centralizuotos biudžetinių įstaigų buhalterinės </t>
  </si>
  <si>
    <t>PAŽYMA DĖL SUKAUPTŲ FINANSAVIMO SUMŲ</t>
  </si>
  <si>
    <t>Sukaupta finansavimo pajamų suma ataskaitinio laikotarpio pabaigoje:</t>
  </si>
  <si>
    <t>Atidėjiniai</t>
  </si>
  <si>
    <t>Atostogų rezervas, iš jų:</t>
  </si>
  <si>
    <t>socialinio draudimo įmokos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</si>
  <si>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</si>
  <si>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</si>
  <si>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</si>
  <si>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</si>
  <si>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</si>
  <si>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>2022 m. rugsėjo mėn. 30 d.</t>
  </si>
  <si>
    <t xml:space="preserve">                                                                        (data)</t>
  </si>
  <si>
    <t>Ministerijos / Savivaldybės</t>
  </si>
  <si>
    <t>(Eurais,ct)</t>
  </si>
  <si>
    <t>Eil.Nr.</t>
  </si>
  <si>
    <t>Mokėtinos sumos</t>
  </si>
  <si>
    <t>likutis metų pradžioje</t>
  </si>
  <si>
    <t>likutis ataskaitinio laikotarpio pabaigoje</t>
  </si>
  <si>
    <t>iš viso</t>
  </si>
  <si>
    <t>iš jų ilgalaikių įsiskolinimų likutis</t>
  </si>
  <si>
    <t xml:space="preserve">IŠLAIDOS </t>
  </si>
  <si>
    <t xml:space="preserve">Darbo užmokestis </t>
  </si>
  <si>
    <t>Darbo užmokestis pinigais</t>
  </si>
  <si>
    <t>iš jų: gyventojų pajamų mokestis</t>
  </si>
  <si>
    <t xml:space="preserve">Prekių ir paslaugų įsigijimo išlaidos </t>
  </si>
  <si>
    <t xml:space="preserve">Subsidijos iš  biudžeto lėšų 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</si>
  <si>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</si>
  <si>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</si>
  <si>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</si>
  <si>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</si>
  <si>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 xml:space="preserve">Socialinio draudimo išmokos (pašalpos) </t>
  </si>
  <si>
    <t>Socialinė parama (soc. paramos pašalpos) ir rentos</t>
  </si>
  <si>
    <t>Socialinė parama pinigais</t>
  </si>
  <si>
    <t>Socialinė parama natūra</t>
  </si>
  <si>
    <t xml:space="preserve">Kitos išlaidos </t>
  </si>
  <si>
    <t>Stipendijos</t>
  </si>
  <si>
    <t>Kitos išlaidos kitiems einamiesiems tikslams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</si>
  <si>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</si>
  <si>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</si>
  <si>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Ilgalaikio materialiojo turto  kūrimo ir įsigijimo išlaidos</t>
  </si>
  <si>
    <t>Biologinio turto ir žemės gelmių išteklių įsigijimo išlaidos</t>
  </si>
  <si>
    <t>IŠ VISO (2 + 3)</t>
  </si>
  <si>
    <t>Pastaba. Ilgalaikių įsipareigojimų likutis – įsipareigojimai, kurių terminas ilgesnis negu 1 metai.</t>
  </si>
  <si>
    <t>(įstaigos vadovo ar jo įgalioto asmens pareigų pavadinimas)</t>
  </si>
  <si>
    <t>(vyriausiasis buhalteris (buhalteris) / centralizuotos apskaitos įstaigos vadovo arba jo įgalioto asmens pareigų pavadinimas</t>
  </si>
  <si>
    <t>2.7.3.1.1.1.</t>
  </si>
  <si>
    <t>Darbdavio socialinė parama pinigais</t>
  </si>
  <si>
    <t>Forma Nr. B-9K   metinė, ketvirtinė                                                  patvirtinta Klaipėdos rajono savivaldybės administracijos direktoriaus  2020 m.  balandžio  1 d. įsakymu Nr AV-724</t>
  </si>
  <si>
    <t>Suvestinė</t>
  </si>
  <si>
    <t>Biudžetinė įstaiga SPORTO CENTRAS</t>
  </si>
  <si>
    <t>(Įstaigos pavadinimas, kodas)</t>
  </si>
  <si>
    <t>(data ir numeris)</t>
  </si>
  <si>
    <t>Programa:</t>
  </si>
  <si>
    <t>Finansavimo šaltinis:</t>
  </si>
  <si>
    <t>SB, S</t>
  </si>
  <si>
    <t>Išlaidų klasifikacija pagal valstybės funkcijas:</t>
  </si>
  <si>
    <t>Pareigybės</t>
  </si>
  <si>
    <t>Pareigybių skaičius, vnt.</t>
  </si>
  <si>
    <t>Ataskaitinio laikotarpio patikslintas planas, eurais</t>
  </si>
  <si>
    <t>Įvykdyta, eurais</t>
  </si>
  <si>
    <t>Patvirtinta etatų sąraše</t>
  </si>
  <si>
    <t>Faktiškai</t>
  </si>
  <si>
    <t>pareiginei algai</t>
  </si>
  <si>
    <t>pareiginės algos kintamajai daliai</t>
  </si>
  <si>
    <t>priedams ir priemokoms</t>
  </si>
  <si>
    <t>už darbą poilsio ir švenčių dienomis, naktinį bei viršvalandinį darbą ir budėjimą</t>
  </si>
  <si>
    <t>už darbą poilsio ir švenčių dienomis, naktinį bei viršvalandinį darbą ir bud.</t>
  </si>
  <si>
    <t>skatina-mosioms išmokoms</t>
  </si>
  <si>
    <t>kitoms išmo-koms</t>
  </si>
  <si>
    <t>metų pradžioje</t>
  </si>
  <si>
    <t>ataskaitinio laikotarpio pabaigoje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</si>
  <si>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</si>
  <si>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</si>
  <si>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 xml:space="preserve"> Įstaigos  vadovas,  vadovų pavaduotojai, skyrių, padalinių vadovai</t>
  </si>
  <si>
    <t>Iš jų pareigybės priskiriamos kultūros darbuotojams</t>
  </si>
  <si>
    <t>Kultūros ir meno darbuotojai</t>
  </si>
  <si>
    <t>Sporto specialistai (darbas su suaugusiais)</t>
  </si>
  <si>
    <t>Sporto specialistai (darbas su vaikais)</t>
  </si>
  <si>
    <t>Kiti darbuotojai</t>
  </si>
  <si>
    <t>Iš jų pareigybės priskiriamos D lygiui (darbininkai)</t>
  </si>
  <si>
    <t xml:space="preserve">Iš viso: 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</si>
  <si>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</si>
  <si>
    <t xml:space="preserve">Klaipėdos rajono centralizuotos  apskaitos skyriaus vedėja </t>
  </si>
  <si>
    <t>Rengėjas Ilona Dotienė: +37065959724</t>
  </si>
  <si>
    <t>2022 m. rugpjūčio 30 d. įsakymo Nr. 1K-301  redakcija)</t>
  </si>
  <si>
    <t>(finansinę apskaitą tvarkančio asmens, centralizuotos apskaitos įstaigos vadovo arba jo įgalioto asmens pareigų pavadinimas)</t>
  </si>
  <si>
    <t>Klaipėdos rajono savivaldybės biudžetinė įstaiga Sporto centras</t>
  </si>
  <si>
    <t>Klaipėdos rajono biudžetinė įstaiga sporto centras, 163740253</t>
  </si>
  <si>
    <t xml:space="preserve">                          2022.10.12 Nr.________________</t>
  </si>
  <si>
    <t>Klaipėdos rajono savivaldybės sporto centras, 163740253</t>
  </si>
</sst>
</file>

<file path=xl/styles.xml><?xml version="1.0" encoding="utf-8"?>
<styleSheet xmlns="http://schemas.openxmlformats.org/spreadsheetml/2006/main">
  <numFmts count="1">
    <numFmt numFmtId="164" formatCode="0.0"/>
  </numFmts>
  <fonts count="75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u/>
      <sz val="11"/>
      <name val="Times New Roman"/>
      <family val="1"/>
      <charset val="186"/>
    </font>
    <font>
      <b/>
      <sz val="10"/>
      <name val="EYInterstate Light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 Baltic"/>
      <charset val="186"/>
    </font>
    <font>
      <sz val="11"/>
      <color indexed="10"/>
      <name val="Times New Roman"/>
      <family val="1"/>
      <charset val="186"/>
    </font>
    <font>
      <sz val="11"/>
      <color rgb="FF000000"/>
      <name val="Calibri"/>
      <family val="2"/>
    </font>
    <font>
      <sz val="8"/>
      <name val="Arial"/>
      <family val="2"/>
    </font>
    <font>
      <b/>
      <sz val="10"/>
      <name val="Arial"/>
      <family val="2"/>
      <charset val="186"/>
    </font>
    <font>
      <sz val="9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sz val="10"/>
      <color rgb="FF000000"/>
      <name val="Times New Roman"/>
      <family val="1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  <charset val="186"/>
    </font>
    <font>
      <u/>
      <sz val="8"/>
      <name val="Arial"/>
      <family val="2"/>
      <charset val="186"/>
    </font>
    <font>
      <sz val="9"/>
      <name val="Arial"/>
      <family val="2"/>
      <charset val="186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186"/>
    </font>
    <font>
      <b/>
      <sz val="11"/>
      <color indexed="8"/>
      <name val="Times New Roman"/>
    </font>
    <font>
      <sz val="11"/>
      <color indexed="8"/>
      <name val="Times New Roman"/>
    </font>
    <font>
      <sz val="9"/>
      <color indexed="8"/>
      <name val="Times New Roman"/>
    </font>
    <font>
      <b/>
      <sz val="12"/>
      <color indexed="8"/>
      <name val="Times New Roman"/>
    </font>
    <font>
      <sz val="10"/>
      <color indexed="8"/>
      <name val="Times New Roman"/>
    </font>
    <font>
      <b/>
      <sz val="11"/>
      <color indexed="8"/>
      <name val="Calibri"/>
    </font>
    <font>
      <sz val="12"/>
      <color indexed="8"/>
      <name val="Times New Roman"/>
    </font>
    <font>
      <b/>
      <sz val="9"/>
      <color indexed="8"/>
      <name val="Times New Roman"/>
    </font>
    <font>
      <i/>
      <sz val="9"/>
      <color indexed="8"/>
      <name val="Times New Roman"/>
    </font>
    <font>
      <sz val="8"/>
      <color indexed="8"/>
      <name val="Times New Roman"/>
    </font>
    <font>
      <vertAlign val="superscript"/>
      <sz val="9"/>
      <color indexed="8"/>
      <name val="Times New Roman"/>
    </font>
    <font>
      <sz val="7"/>
      <name val="Times New Roman"/>
      <family val="1"/>
      <charset val="186"/>
    </font>
    <font>
      <sz val="10"/>
      <name val="TimesLT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sz val="7"/>
      <name val="Times New Roman Baltic"/>
      <charset val="186"/>
    </font>
    <font>
      <sz val="9"/>
      <name val="Times New Roman Baltic"/>
      <charset val="186"/>
    </font>
    <font>
      <sz val="7.5"/>
      <name val="Times New Roman"/>
      <family val="1"/>
      <charset val="186"/>
    </font>
    <font>
      <sz val="10"/>
      <name val="Times New Roman Baltic"/>
      <family val="1"/>
      <charset val="186"/>
    </font>
    <font>
      <b/>
      <vertAlign val="superscript"/>
      <sz val="8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9"/>
      <name val="Times New Roman Baltic"/>
      <charset val="186"/>
    </font>
    <font>
      <b/>
      <sz val="8"/>
      <name val="Times New Roman Baltic"/>
      <charset val="186"/>
    </font>
    <font>
      <b/>
      <sz val="10"/>
      <name val="Times New Roman Baltic"/>
      <charset val="186"/>
    </font>
    <font>
      <vertAlign val="superscript"/>
      <sz val="7"/>
      <name val="Times New Roman"/>
      <family val="1"/>
      <charset val="186"/>
    </font>
    <font>
      <sz val="8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indexed="8"/>
      <name val="Times New Roman Baltic"/>
    </font>
  </fonts>
  <fills count="11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2" tint="-9.9978637043366805E-2"/>
        <bgColor indexed="64"/>
      </patternFill>
    </fill>
  </fills>
  <borders count="61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0" fillId="0" borderId="0"/>
    <xf numFmtId="0" fontId="45" fillId="0" borderId="0"/>
    <xf numFmtId="0" fontId="59" fillId="0" borderId="0"/>
    <xf numFmtId="0" fontId="30" fillId="0" borderId="0"/>
    <xf numFmtId="0" fontId="29" fillId="0" borderId="0"/>
    <xf numFmtId="0" fontId="32" fillId="0" borderId="0"/>
  </cellStyleXfs>
  <cellXfs count="591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left" wrapText="1"/>
    </xf>
    <xf numFmtId="0" fontId="18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1" fillId="0" borderId="17" xfId="0" applyFont="1" applyBorder="1"/>
    <xf numFmtId="0" fontId="22" fillId="0" borderId="17" xfId="0" applyFont="1" applyBorder="1"/>
    <xf numFmtId="0" fontId="24" fillId="0" borderId="0" xfId="0" applyFont="1"/>
    <xf numFmtId="0" fontId="22" fillId="0" borderId="0" xfId="0" applyFont="1" applyAlignment="1">
      <alignment wrapText="1"/>
    </xf>
    <xf numFmtId="0" fontId="22" fillId="0" borderId="0" xfId="0" applyFont="1"/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27" fillId="0" borderId="0" xfId="0" applyFont="1"/>
    <xf numFmtId="0" fontId="29" fillId="0" borderId="23" xfId="0" applyFont="1" applyBorder="1" applyAlignment="1">
      <alignment wrapText="1"/>
    </xf>
    <xf numFmtId="0" fontId="29" fillId="0" borderId="17" xfId="0" applyFont="1" applyBorder="1" applyAlignment="1">
      <alignment wrapText="1"/>
    </xf>
    <xf numFmtId="0" fontId="29" fillId="0" borderId="24" xfId="0" applyFont="1" applyBorder="1" applyAlignment="1">
      <alignment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2" fontId="19" fillId="0" borderId="19" xfId="0" quotePrefix="1" applyNumberFormat="1" applyFont="1" applyBorder="1" applyAlignment="1">
      <alignment horizontal="center"/>
    </xf>
    <xf numFmtId="2" fontId="19" fillId="0" borderId="19" xfId="0" applyNumberFormat="1" applyFont="1" applyBorder="1" applyAlignment="1">
      <alignment horizontal="center"/>
    </xf>
    <xf numFmtId="0" fontId="19" fillId="0" borderId="19" xfId="0" applyFont="1" applyBorder="1"/>
    <xf numFmtId="2" fontId="19" fillId="0" borderId="19" xfId="0" applyNumberFormat="1" applyFont="1" applyBorder="1"/>
    <xf numFmtId="0" fontId="23" fillId="0" borderId="19" xfId="0" applyFont="1" applyBorder="1"/>
    <xf numFmtId="0" fontId="23" fillId="0" borderId="19" xfId="0" quotePrefix="1" applyFont="1" applyBorder="1" applyAlignment="1">
      <alignment horizontal="center"/>
    </xf>
    <xf numFmtId="2" fontId="23" fillId="0" borderId="19" xfId="0" applyNumberFormat="1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18" fillId="0" borderId="19" xfId="0" applyFont="1" applyBorder="1"/>
    <xf numFmtId="0" fontId="20" fillId="0" borderId="19" xfId="0" applyFont="1" applyBorder="1" applyAlignment="1">
      <alignment horizontal="right" vertical="center" wrapText="1"/>
    </xf>
    <xf numFmtId="2" fontId="24" fillId="0" borderId="22" xfId="0" quotePrefix="1" applyNumberFormat="1" applyFont="1" applyBorder="1" applyAlignment="1">
      <alignment horizontal="center"/>
    </xf>
    <xf numFmtId="2" fontId="24" fillId="0" borderId="19" xfId="0" applyNumberFormat="1" applyFont="1" applyBorder="1" applyAlignment="1">
      <alignment horizontal="center"/>
    </xf>
    <xf numFmtId="0" fontId="24" fillId="0" borderId="0" xfId="1" applyFont="1"/>
    <xf numFmtId="0" fontId="18" fillId="0" borderId="17" xfId="0" applyFont="1" applyBorder="1"/>
    <xf numFmtId="0" fontId="18" fillId="0" borderId="0" xfId="1" applyFont="1" applyAlignment="1">
      <alignment vertical="top" wrapText="1"/>
    </xf>
    <xf numFmtId="0" fontId="23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8" fillId="0" borderId="0" xfId="1" applyFont="1" applyAlignment="1">
      <alignment vertical="top"/>
    </xf>
    <xf numFmtId="0" fontId="24" fillId="0" borderId="0" xfId="1" applyFont="1" applyAlignment="1">
      <alignment vertical="top"/>
    </xf>
    <xf numFmtId="0" fontId="24" fillId="0" borderId="0" xfId="0" applyFont="1" applyAlignment="1">
      <alignment vertical="top"/>
    </xf>
    <xf numFmtId="0" fontId="18" fillId="0" borderId="0" xfId="1" applyFont="1"/>
    <xf numFmtId="0" fontId="24" fillId="0" borderId="0" xfId="1" applyFont="1" applyAlignment="1">
      <alignment horizontal="center"/>
    </xf>
    <xf numFmtId="0" fontId="23" fillId="0" borderId="0" xfId="1" applyFont="1" applyAlignment="1">
      <alignment horizontal="center" vertical="top" wrapText="1"/>
    </xf>
    <xf numFmtId="0" fontId="18" fillId="0" borderId="0" xfId="1" applyFont="1" applyAlignment="1">
      <alignment horizontal="center" vertical="top"/>
    </xf>
    <xf numFmtId="0" fontId="24" fillId="0" borderId="0" xfId="1" applyFont="1" applyAlignment="1">
      <alignment horizontal="center" vertical="top"/>
    </xf>
    <xf numFmtId="0" fontId="31" fillId="0" borderId="0" xfId="0" applyFont="1"/>
    <xf numFmtId="0" fontId="0" fillId="0" borderId="0" xfId="0" applyAlignment="1">
      <alignment horizontal="left"/>
    </xf>
    <xf numFmtId="0" fontId="34" fillId="0" borderId="0" xfId="0" applyFont="1"/>
    <xf numFmtId="0" fontId="34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0" borderId="0" xfId="0" applyFont="1" applyAlignment="1">
      <alignment horizontal="right"/>
    </xf>
    <xf numFmtId="0" fontId="0" fillId="0" borderId="27" xfId="0" applyBorder="1"/>
    <xf numFmtId="0" fontId="0" fillId="0" borderId="18" xfId="0" applyBorder="1"/>
    <xf numFmtId="0" fontId="0" fillId="0" borderId="28" xfId="0" applyBorder="1"/>
    <xf numFmtId="0" fontId="34" fillId="0" borderId="27" xfId="0" applyFont="1" applyBorder="1"/>
    <xf numFmtId="0" fontId="34" fillId="0" borderId="25" xfId="0" applyFont="1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34" fillId="0" borderId="31" xfId="0" applyFont="1" applyBorder="1" applyAlignment="1">
      <alignment horizontal="center"/>
    </xf>
    <xf numFmtId="0" fontId="34" fillId="0" borderId="29" xfId="0" applyFont="1" applyBorder="1"/>
    <xf numFmtId="0" fontId="0" fillId="0" borderId="23" xfId="0" applyBorder="1"/>
    <xf numFmtId="0" fontId="0" fillId="0" borderId="17" xfId="0" applyBorder="1"/>
    <xf numFmtId="0" fontId="0" fillId="0" borderId="24" xfId="0" applyBorder="1"/>
    <xf numFmtId="2" fontId="0" fillId="0" borderId="25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1" fillId="0" borderId="17" xfId="0" applyFont="1" applyBorder="1" applyAlignment="1">
      <alignment horizontal="center"/>
    </xf>
    <xf numFmtId="0" fontId="42" fillId="0" borderId="0" xfId="0" applyFont="1"/>
    <xf numFmtId="0" fontId="42" fillId="0" borderId="19" xfId="0" applyFont="1" applyBorder="1" applyAlignment="1">
      <alignment horizontal="center" wrapText="1"/>
    </xf>
    <xf numFmtId="0" fontId="42" fillId="0" borderId="19" xfId="0" applyFont="1" applyBorder="1" applyAlignment="1">
      <alignment horizontal="center"/>
    </xf>
    <xf numFmtId="0" fontId="42" fillId="0" borderId="19" xfId="0" applyFont="1" applyBorder="1"/>
    <xf numFmtId="0" fontId="44" fillId="0" borderId="19" xfId="0" applyFont="1" applyBorder="1"/>
    <xf numFmtId="0" fontId="0" fillId="7" borderId="19" xfId="0" applyFill="1" applyBorder="1"/>
    <xf numFmtId="0" fontId="0" fillId="0" borderId="19" xfId="0" applyBorder="1"/>
    <xf numFmtId="2" fontId="34" fillId="7" borderId="19" xfId="0" applyNumberFormat="1" applyFont="1" applyFill="1" applyBorder="1"/>
    <xf numFmtId="2" fontId="34" fillId="0" borderId="19" xfId="0" applyNumberFormat="1" applyFont="1" applyBorder="1"/>
    <xf numFmtId="0" fontId="46" fillId="0" borderId="19" xfId="2" applyFont="1" applyBorder="1" applyAlignment="1">
      <alignment vertical="top" wrapText="1"/>
    </xf>
    <xf numFmtId="2" fontId="0" fillId="0" borderId="19" xfId="0" applyNumberFormat="1" applyBorder="1"/>
    <xf numFmtId="2" fontId="0" fillId="7" borderId="19" xfId="0" applyNumberFormat="1" applyFill="1" applyBorder="1"/>
    <xf numFmtId="0" fontId="46" fillId="0" borderId="19" xfId="2" applyFont="1" applyBorder="1" applyAlignment="1">
      <alignment horizontal="left" vertical="top" wrapText="1"/>
    </xf>
    <xf numFmtId="0" fontId="29" fillId="0" borderId="19" xfId="0" applyFont="1" applyBorder="1"/>
    <xf numFmtId="2" fontId="29" fillId="0" borderId="19" xfId="0" applyNumberFormat="1" applyFont="1" applyBorder="1"/>
    <xf numFmtId="0" fontId="34" fillId="7" borderId="19" xfId="0" applyFont="1" applyFill="1" applyBorder="1"/>
    <xf numFmtId="0" fontId="42" fillId="0" borderId="19" xfId="0" applyFont="1" applyBorder="1" applyAlignment="1">
      <alignment horizontal="right"/>
    </xf>
    <xf numFmtId="0" fontId="42" fillId="0" borderId="19" xfId="0" applyFont="1" applyBorder="1" applyAlignment="1">
      <alignment horizontal="left"/>
    </xf>
    <xf numFmtId="0" fontId="42" fillId="0" borderId="19" xfId="0" applyFont="1" applyBorder="1"/>
    <xf numFmtId="0" fontId="48" fillId="0" borderId="0" xfId="0" applyFont="1"/>
    <xf numFmtId="0" fontId="48" fillId="0" borderId="0" xfId="0" applyFont="1" applyAlignment="1">
      <alignment horizontal="center" vertical="center" wrapText="1"/>
    </xf>
    <xf numFmtId="14" fontId="47" fillId="0" borderId="0" xfId="0" applyNumberFormat="1" applyFont="1" applyAlignment="1">
      <alignment vertical="center" wrapText="1"/>
    </xf>
    <xf numFmtId="0" fontId="48" fillId="0" borderId="0" xfId="0" applyFont="1" applyAlignment="1">
      <alignment vertical="center" wrapText="1"/>
    </xf>
    <xf numFmtId="0" fontId="48" fillId="0" borderId="33" xfId="0" applyFont="1" applyBorder="1" applyAlignment="1">
      <alignment horizontal="center" vertical="center" wrapText="1"/>
    </xf>
    <xf numFmtId="0" fontId="48" fillId="0" borderId="33" xfId="0" applyFont="1" applyBorder="1" applyAlignment="1">
      <alignment horizontal="left" vertical="center" wrapText="1"/>
    </xf>
    <xf numFmtId="0" fontId="0" fillId="0" borderId="33" xfId="0" applyBorder="1" applyAlignment="1">
      <alignment horizontal="right" vertical="center"/>
    </xf>
    <xf numFmtId="49" fontId="48" fillId="0" borderId="33" xfId="0" applyNumberFormat="1" applyFont="1" applyBorder="1" applyAlignment="1">
      <alignment horizontal="center" vertical="center"/>
    </xf>
    <xf numFmtId="2" fontId="48" fillId="0" borderId="33" xfId="0" applyNumberFormat="1" applyFont="1" applyBorder="1" applyAlignment="1">
      <alignment horizontal="right" vertical="center"/>
    </xf>
    <xf numFmtId="0" fontId="52" fillId="0" borderId="33" xfId="0" applyFont="1" applyBorder="1" applyAlignment="1">
      <alignment horizontal="right" vertical="center"/>
    </xf>
    <xf numFmtId="49" fontId="47" fillId="0" borderId="33" xfId="0" applyNumberFormat="1" applyFont="1" applyBorder="1" applyAlignment="1">
      <alignment horizontal="center" vertical="center"/>
    </xf>
    <xf numFmtId="2" fontId="47" fillId="0" borderId="33" xfId="0" applyNumberFormat="1" applyFont="1" applyBorder="1" applyAlignment="1">
      <alignment horizontal="right" vertical="center"/>
    </xf>
    <xf numFmtId="0" fontId="48" fillId="0" borderId="0" xfId="0" applyFont="1"/>
    <xf numFmtId="0" fontId="47" fillId="8" borderId="33" xfId="0" applyFont="1" applyFill="1" applyBorder="1" applyAlignment="1">
      <alignment horizontal="center" vertical="center" wrapText="1"/>
    </xf>
    <xf numFmtId="0" fontId="47" fillId="8" borderId="33" xfId="0" applyFont="1" applyFill="1" applyBorder="1" applyAlignment="1">
      <alignment horizontal="center" vertical="center"/>
    </xf>
    <xf numFmtId="0" fontId="48" fillId="0" borderId="0" xfId="0" applyFont="1" applyAlignment="1">
      <alignment horizontal="left"/>
    </xf>
    <xf numFmtId="0" fontId="49" fillId="0" borderId="0" xfId="0" applyFont="1" applyAlignment="1">
      <alignment horizontal="center"/>
    </xf>
    <xf numFmtId="0" fontId="51" fillId="0" borderId="0" xfId="0" applyFont="1" applyAlignment="1">
      <alignment horizontal="left"/>
    </xf>
    <xf numFmtId="0" fontId="53" fillId="0" borderId="0" xfId="0" applyFont="1"/>
    <xf numFmtId="0" fontId="51" fillId="0" borderId="0" xfId="0" applyFont="1" applyAlignment="1">
      <alignment horizontal="center"/>
    </xf>
    <xf numFmtId="0" fontId="49" fillId="0" borderId="0" xfId="0" applyFont="1" applyAlignment="1">
      <alignment horizontal="center" vertical="center"/>
    </xf>
    <xf numFmtId="0" fontId="54" fillId="0" borderId="0" xfId="0" applyFont="1" applyAlignment="1">
      <alignment horizontal="center" wrapText="1"/>
    </xf>
    <xf numFmtId="0" fontId="49" fillId="0" borderId="0" xfId="0" applyFont="1" applyAlignment="1">
      <alignment horizontal="center" wrapText="1"/>
    </xf>
    <xf numFmtId="0" fontId="54" fillId="0" borderId="0" xfId="0" applyFont="1" applyAlignment="1">
      <alignment horizontal="center"/>
    </xf>
    <xf numFmtId="0" fontId="49" fillId="0" borderId="0" xfId="0" applyFont="1" applyAlignment="1">
      <alignment horizontal="left"/>
    </xf>
    <xf numFmtId="0" fontId="55" fillId="0" borderId="0" xfId="0" applyFont="1" applyAlignment="1">
      <alignment horizontal="right" vertical="center"/>
    </xf>
    <xf numFmtId="164" fontId="55" fillId="0" borderId="0" xfId="0" applyNumberFormat="1" applyFont="1" applyAlignment="1">
      <alignment vertical="center"/>
    </xf>
    <xf numFmtId="164" fontId="49" fillId="0" borderId="0" xfId="0" applyNumberFormat="1" applyFont="1" applyAlignment="1">
      <alignment horizontal="center"/>
    </xf>
    <xf numFmtId="164" fontId="49" fillId="0" borderId="0" xfId="0" applyNumberFormat="1" applyFont="1" applyAlignment="1">
      <alignment horizontal="right" vertical="center"/>
    </xf>
    <xf numFmtId="0" fontId="55" fillId="0" borderId="38" xfId="0" applyFont="1" applyBorder="1"/>
    <xf numFmtId="0" fontId="49" fillId="0" borderId="0" xfId="0" applyFont="1" applyAlignment="1">
      <alignment horizontal="right"/>
    </xf>
    <xf numFmtId="0" fontId="55" fillId="0" borderId="0" xfId="0" applyFont="1"/>
    <xf numFmtId="0" fontId="55" fillId="0" borderId="0" xfId="0" applyFont="1" applyAlignment="1">
      <alignment horizontal="right"/>
    </xf>
    <xf numFmtId="0" fontId="49" fillId="0" borderId="39" xfId="0" applyFont="1" applyBorder="1" applyAlignment="1">
      <alignment horizontal="center"/>
    </xf>
    <xf numFmtId="0" fontId="54" fillId="0" borderId="38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/>
    </xf>
    <xf numFmtId="0" fontId="54" fillId="0" borderId="38" xfId="0" applyFont="1" applyBorder="1" applyAlignment="1">
      <alignment horizontal="center" vertical="top"/>
    </xf>
    <xf numFmtId="0" fontId="49" fillId="0" borderId="38" xfId="0" applyFont="1" applyBorder="1" applyAlignment="1">
      <alignment horizontal="center" vertical="top"/>
    </xf>
    <xf numFmtId="0" fontId="54" fillId="0" borderId="38" xfId="0" applyFont="1" applyBorder="1" applyAlignment="1">
      <alignment vertical="center"/>
    </xf>
    <xf numFmtId="0" fontId="54" fillId="0" borderId="38" xfId="0" applyFont="1" applyBorder="1" applyAlignment="1">
      <alignment horizontal="center" vertical="center"/>
    </xf>
    <xf numFmtId="2" fontId="54" fillId="0" borderId="38" xfId="0" applyNumberFormat="1" applyFont="1" applyBorder="1" applyAlignment="1">
      <alignment horizontal="right" vertical="center"/>
    </xf>
    <xf numFmtId="0" fontId="54" fillId="0" borderId="38" xfId="0" applyFont="1" applyBorder="1" applyAlignment="1">
      <alignment vertical="center" wrapText="1"/>
    </xf>
    <xf numFmtId="0" fontId="49" fillId="0" borderId="38" xfId="0" applyFont="1" applyBorder="1" applyAlignment="1">
      <alignment vertical="center" wrapText="1"/>
    </xf>
    <xf numFmtId="2" fontId="49" fillId="0" borderId="38" xfId="0" applyNumberFormat="1" applyFont="1" applyBorder="1" applyAlignment="1">
      <alignment horizontal="right" vertical="center"/>
    </xf>
    <xf numFmtId="2" fontId="54" fillId="9" borderId="38" xfId="0" applyNumberFormat="1" applyFont="1" applyFill="1" applyBorder="1" applyAlignment="1">
      <alignment horizontal="right" vertical="center"/>
    </xf>
    <xf numFmtId="0" fontId="49" fillId="0" borderId="38" xfId="0" applyFont="1" applyBorder="1" applyAlignment="1">
      <alignment vertical="top" wrapText="1"/>
    </xf>
    <xf numFmtId="0" fontId="49" fillId="9" borderId="38" xfId="0" applyFont="1" applyFill="1" applyBorder="1" applyAlignment="1">
      <alignment vertical="center" wrapText="1"/>
    </xf>
    <xf numFmtId="1" fontId="54" fillId="0" borderId="38" xfId="0" applyNumberFormat="1" applyFont="1" applyBorder="1" applyAlignment="1">
      <alignment horizontal="center" vertical="top"/>
    </xf>
    <xf numFmtId="1" fontId="49" fillId="0" borderId="38" xfId="0" applyNumberFormat="1" applyFont="1" applyBorder="1" applyAlignment="1">
      <alignment horizontal="center" vertical="top" wrapText="1"/>
    </xf>
    <xf numFmtId="1" fontId="54" fillId="0" borderId="38" xfId="0" applyNumberFormat="1" applyFont="1" applyBorder="1" applyAlignment="1">
      <alignment horizontal="center" vertical="top" wrapText="1"/>
    </xf>
    <xf numFmtId="0" fontId="54" fillId="0" borderId="38" xfId="0" applyFont="1" applyBorder="1" applyAlignment="1">
      <alignment vertical="top" wrapText="1"/>
    </xf>
    <xf numFmtId="0" fontId="49" fillId="0" borderId="0" xfId="0" applyFont="1" applyAlignment="1">
      <alignment horizontal="center" vertical="top"/>
    </xf>
    <xf numFmtId="0" fontId="54" fillId="0" borderId="0" xfId="0" applyFont="1" applyAlignment="1">
      <alignment horizontal="center" vertical="top" wrapText="1"/>
    </xf>
    <xf numFmtId="164" fontId="49" fillId="0" borderId="40" xfId="0" applyNumberFormat="1" applyFont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49" fillId="0" borderId="0" xfId="0" applyFont="1" applyAlignment="1">
      <alignment vertical="top"/>
    </xf>
    <xf numFmtId="0" fontId="49" fillId="0" borderId="37" xfId="0" applyFont="1" applyBorder="1" applyAlignment="1">
      <alignment vertical="center"/>
    </xf>
    <xf numFmtId="0" fontId="49" fillId="0" borderId="37" xfId="0" applyFont="1" applyBorder="1"/>
    <xf numFmtId="0" fontId="55" fillId="0" borderId="0" xfId="0" applyFont="1" applyAlignment="1">
      <alignment horizontal="center" vertical="center" wrapText="1"/>
    </xf>
    <xf numFmtId="0" fontId="49" fillId="0" borderId="0" xfId="0" applyFont="1"/>
    <xf numFmtId="0" fontId="56" fillId="0" borderId="32" xfId="0" applyFont="1" applyBorder="1" applyAlignment="1">
      <alignment horizontal="center" vertical="top"/>
    </xf>
    <xf numFmtId="0" fontId="57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7" fillId="0" borderId="0" xfId="0" applyFont="1" applyAlignment="1">
      <alignment vertical="top"/>
    </xf>
    <xf numFmtId="0" fontId="57" fillId="0" borderId="0" xfId="0" applyFont="1"/>
    <xf numFmtId="0" fontId="49" fillId="0" borderId="0" xfId="0" applyFont="1" applyAlignment="1">
      <alignment horizontal="center" vertical="center" wrapText="1"/>
    </xf>
    <xf numFmtId="0" fontId="56" fillId="0" borderId="0" xfId="0" applyFont="1"/>
    <xf numFmtId="0" fontId="51" fillId="0" borderId="0" xfId="0" applyFont="1"/>
    <xf numFmtId="0" fontId="23" fillId="0" borderId="0" xfId="0" applyFont="1" applyProtection="1">
      <protection locked="0"/>
    </xf>
    <xf numFmtId="0" fontId="22" fillId="0" borderId="0" xfId="0" applyFont="1" applyAlignment="1" applyProtection="1">
      <alignment wrapText="1"/>
      <protection locked="0"/>
    </xf>
    <xf numFmtId="0" fontId="60" fillId="0" borderId="0" xfId="3" applyFont="1" applyProtection="1">
      <protection locked="0"/>
    </xf>
    <xf numFmtId="0" fontId="23" fillId="0" borderId="0" xfId="0" applyFont="1" applyAlignment="1" applyProtection="1">
      <alignment wrapText="1"/>
      <protection locked="0"/>
    </xf>
    <xf numFmtId="0" fontId="23" fillId="0" borderId="0" xfId="0" applyFont="1" applyAlignment="1" applyProtection="1">
      <alignment horizontal="center"/>
      <protection locked="0"/>
    </xf>
    <xf numFmtId="0" fontId="61" fillId="0" borderId="0" xfId="3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23" fillId="0" borderId="0" xfId="4" applyFont="1" applyAlignment="1" applyProtection="1">
      <alignment vertical="center" wrapText="1"/>
      <protection locked="0"/>
    </xf>
    <xf numFmtId="0" fontId="23" fillId="0" borderId="0" xfId="4" applyFont="1" applyProtection="1">
      <protection locked="0"/>
    </xf>
    <xf numFmtId="0" fontId="23" fillId="0" borderId="0" xfId="4" applyFont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left"/>
      <protection locked="0"/>
    </xf>
    <xf numFmtId="0" fontId="23" fillId="0" borderId="0" xfId="4" applyFont="1" applyAlignment="1" applyProtection="1">
      <alignment horizontal="right"/>
      <protection locked="0"/>
    </xf>
    <xf numFmtId="0" fontId="18" fillId="0" borderId="0" xfId="0" applyFont="1" applyAlignment="1" applyProtection="1">
      <alignment horizontal="right"/>
      <protection locked="0"/>
    </xf>
    <xf numFmtId="1" fontId="63" fillId="0" borderId="0" xfId="0" applyNumberFormat="1" applyFont="1" applyProtection="1">
      <protection locked="0"/>
    </xf>
    <xf numFmtId="0" fontId="64" fillId="0" borderId="0" xfId="4" applyFont="1" applyAlignment="1" applyProtection="1">
      <alignment wrapText="1"/>
      <protection locked="0"/>
    </xf>
    <xf numFmtId="164" fontId="65" fillId="0" borderId="0" xfId="5" applyNumberFormat="1" applyFont="1" applyProtection="1">
      <protection locked="0"/>
    </xf>
    <xf numFmtId="164" fontId="65" fillId="0" borderId="0" xfId="5" applyNumberFormat="1" applyFont="1" applyAlignment="1" applyProtection="1">
      <alignment horizontal="left"/>
      <protection locked="0"/>
    </xf>
    <xf numFmtId="164" fontId="65" fillId="0" borderId="0" xfId="5" applyNumberFormat="1" applyFont="1" applyAlignment="1" applyProtection="1">
      <alignment horizontal="center"/>
      <protection locked="0"/>
    </xf>
    <xf numFmtId="1" fontId="18" fillId="0" borderId="19" xfId="0" applyNumberFormat="1" applyFont="1" applyBorder="1" applyAlignment="1" applyProtection="1">
      <alignment horizontal="center"/>
      <protection locked="0"/>
    </xf>
    <xf numFmtId="0" fontId="18" fillId="0" borderId="19" xfId="0" applyFont="1" applyBorder="1" applyAlignment="1" applyProtection="1">
      <alignment horizontal="center"/>
      <protection locked="0"/>
    </xf>
    <xf numFmtId="1" fontId="63" fillId="0" borderId="19" xfId="0" applyNumberFormat="1" applyFont="1" applyBorder="1" applyAlignment="1" applyProtection="1">
      <alignment horizontal="center"/>
      <protection locked="0"/>
    </xf>
    <xf numFmtId="0" fontId="64" fillId="0" borderId="0" xfId="4" applyFont="1" applyAlignment="1" applyProtection="1">
      <alignment vertical="center" wrapText="1"/>
      <protection locked="0"/>
    </xf>
    <xf numFmtId="164" fontId="65" fillId="0" borderId="0" xfId="5" applyNumberFormat="1" applyFont="1" applyAlignment="1" applyProtection="1">
      <alignment horizontal="right"/>
      <protection locked="0"/>
    </xf>
    <xf numFmtId="0" fontId="18" fillId="0" borderId="21" xfId="0" applyFont="1" applyBorder="1" applyProtection="1">
      <protection locked="0"/>
    </xf>
    <xf numFmtId="164" fontId="60" fillId="0" borderId="0" xfId="5" applyNumberFormat="1" applyFont="1" applyProtection="1">
      <protection locked="0"/>
    </xf>
    <xf numFmtId="0" fontId="28" fillId="0" borderId="49" xfId="0" applyFont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28" fillId="0" borderId="20" xfId="0" applyFont="1" applyBorder="1" applyAlignment="1" applyProtection="1">
      <alignment horizontal="center" vertical="center" wrapText="1"/>
      <protection locked="0"/>
    </xf>
    <xf numFmtId="0" fontId="28" fillId="0" borderId="53" xfId="0" applyFont="1" applyBorder="1" applyAlignment="1" applyProtection="1">
      <alignment horizontal="center" vertical="center" wrapText="1"/>
      <protection locked="0"/>
    </xf>
    <xf numFmtId="0" fontId="28" fillId="0" borderId="55" xfId="0" applyFont="1" applyBorder="1" applyAlignment="1" applyProtection="1">
      <alignment horizontal="center" wrapText="1"/>
      <protection locked="0"/>
    </xf>
    <xf numFmtId="0" fontId="28" fillId="0" borderId="49" xfId="0" applyFont="1" applyBorder="1" applyAlignment="1" applyProtection="1">
      <alignment horizontal="center" wrapText="1"/>
      <protection locked="0"/>
    </xf>
    <xf numFmtId="0" fontId="28" fillId="0" borderId="19" xfId="0" applyFont="1" applyBorder="1" applyAlignment="1" applyProtection="1">
      <alignment horizontal="center" wrapText="1"/>
      <protection locked="0"/>
    </xf>
    <xf numFmtId="0" fontId="28" fillId="0" borderId="20" xfId="0" applyFont="1" applyBorder="1" applyAlignment="1" applyProtection="1">
      <alignment horizontal="center" wrapText="1"/>
      <protection locked="0"/>
    </xf>
    <xf numFmtId="0" fontId="28" fillId="0" borderId="53" xfId="0" applyFont="1" applyBorder="1" applyAlignment="1" applyProtection="1">
      <alignment horizontal="center" wrapText="1"/>
      <protection locked="0"/>
    </xf>
    <xf numFmtId="0" fontId="28" fillId="0" borderId="56" xfId="0" applyFont="1" applyBorder="1" applyAlignment="1" applyProtection="1">
      <alignment horizontal="center" wrapText="1"/>
      <protection locked="0"/>
    </xf>
    <xf numFmtId="0" fontId="28" fillId="5" borderId="50" xfId="0" applyFont="1" applyFill="1" applyBorder="1" applyAlignment="1" applyProtection="1">
      <alignment horizontal="center" wrapText="1"/>
      <protection locked="0"/>
    </xf>
    <xf numFmtId="0" fontId="28" fillId="0" borderId="50" xfId="0" applyFont="1" applyBorder="1" applyAlignment="1" applyProtection="1">
      <alignment horizontal="center" wrapText="1"/>
      <protection locked="0"/>
    </xf>
    <xf numFmtId="0" fontId="23" fillId="0" borderId="55" xfId="0" applyFont="1" applyBorder="1" applyAlignment="1">
      <alignment wrapText="1"/>
    </xf>
    <xf numFmtId="0" fontId="30" fillId="0" borderId="49" xfId="0" applyFont="1" applyBorder="1" applyAlignment="1" applyProtection="1">
      <alignment horizontal="right" wrapText="1"/>
      <protection locked="0"/>
    </xf>
    <xf numFmtId="0" fontId="30" fillId="0" borderId="19" xfId="0" applyFont="1" applyBorder="1" applyAlignment="1" applyProtection="1">
      <alignment horizontal="right" wrapText="1"/>
      <protection locked="0"/>
    </xf>
    <xf numFmtId="0" fontId="63" fillId="0" borderId="19" xfId="0" applyFont="1" applyBorder="1" applyAlignment="1" applyProtection="1">
      <alignment horizontal="right" wrapText="1"/>
      <protection locked="0"/>
    </xf>
    <xf numFmtId="0" fontId="30" fillId="0" borderId="20" xfId="0" applyFont="1" applyBorder="1" applyAlignment="1" applyProtection="1">
      <alignment horizontal="right" wrapText="1"/>
      <protection locked="0"/>
    </xf>
    <xf numFmtId="0" fontId="30" fillId="0" borderId="53" xfId="0" applyFont="1" applyBorder="1" applyAlignment="1" applyProtection="1">
      <alignment horizontal="right" wrapText="1"/>
      <protection locked="0"/>
    </xf>
    <xf numFmtId="2" fontId="30" fillId="5" borderId="50" xfId="0" applyNumberFormat="1" applyFont="1" applyFill="1" applyBorder="1" applyAlignment="1">
      <alignment horizontal="right" wrapText="1"/>
    </xf>
    <xf numFmtId="0" fontId="30" fillId="5" borderId="49" xfId="0" applyFont="1" applyFill="1" applyBorder="1" applyAlignment="1" applyProtection="1">
      <alignment horizontal="right" wrapText="1"/>
      <protection locked="0"/>
    </xf>
    <xf numFmtId="0" fontId="30" fillId="5" borderId="19" xfId="0" applyFont="1" applyFill="1" applyBorder="1" applyAlignment="1" applyProtection="1">
      <alignment horizontal="right" wrapText="1"/>
      <protection locked="0"/>
    </xf>
    <xf numFmtId="2" fontId="30" fillId="10" borderId="50" xfId="0" applyNumberFormat="1" applyFont="1" applyFill="1" applyBorder="1" applyAlignment="1">
      <alignment horizontal="right" wrapText="1"/>
    </xf>
    <xf numFmtId="0" fontId="67" fillId="0" borderId="55" xfId="0" applyFont="1" applyBorder="1" applyAlignment="1">
      <alignment wrapText="1"/>
    </xf>
    <xf numFmtId="0" fontId="63" fillId="0" borderId="55" xfId="0" applyFont="1" applyBorder="1" applyAlignment="1">
      <alignment horizontal="left" wrapText="1"/>
    </xf>
    <xf numFmtId="0" fontId="63" fillId="5" borderId="19" xfId="0" applyFont="1" applyFill="1" applyBorder="1" applyAlignment="1" applyProtection="1">
      <alignment horizontal="right" wrapText="1"/>
      <protection locked="0"/>
    </xf>
    <xf numFmtId="0" fontId="68" fillId="0" borderId="55" xfId="0" applyFont="1" applyBorder="1" applyAlignment="1">
      <alignment horizontal="left" wrapText="1"/>
    </xf>
    <xf numFmtId="164" fontId="30" fillId="0" borderId="19" xfId="0" applyNumberFormat="1" applyFont="1" applyBorder="1" applyAlignment="1" applyProtection="1">
      <alignment horizontal="right" wrapText="1"/>
      <protection locked="0"/>
    </xf>
    <xf numFmtId="0" fontId="69" fillId="10" borderId="52" xfId="0" applyFont="1" applyFill="1" applyBorder="1" applyAlignment="1" applyProtection="1">
      <alignment horizontal="left" wrapText="1"/>
      <protection locked="0"/>
    </xf>
    <xf numFmtId="0" fontId="70" fillId="10" borderId="49" xfId="0" applyFont="1" applyFill="1" applyBorder="1" applyAlignment="1">
      <alignment horizontal="right" wrapText="1"/>
    </xf>
    <xf numFmtId="0" fontId="70" fillId="10" borderId="19" xfId="0" applyFont="1" applyFill="1" applyBorder="1" applyAlignment="1">
      <alignment horizontal="right" wrapText="1"/>
    </xf>
    <xf numFmtId="0" fontId="70" fillId="10" borderId="50" xfId="0" applyFont="1" applyFill="1" applyBorder="1" applyAlignment="1">
      <alignment horizontal="right" wrapText="1"/>
    </xf>
    <xf numFmtId="2" fontId="70" fillId="10" borderId="50" xfId="0" applyNumberFormat="1" applyFont="1" applyFill="1" applyBorder="1" applyAlignment="1">
      <alignment horizontal="right" wrapText="1"/>
    </xf>
    <xf numFmtId="0" fontId="67" fillId="10" borderId="57" xfId="0" applyFont="1" applyFill="1" applyBorder="1" applyAlignment="1">
      <alignment vertical="center" wrapText="1"/>
    </xf>
    <xf numFmtId="0" fontId="23" fillId="10" borderId="58" xfId="0" applyFont="1" applyFill="1" applyBorder="1" applyProtection="1">
      <protection locked="0"/>
    </xf>
    <xf numFmtId="0" fontId="23" fillId="10" borderId="59" xfId="0" applyFont="1" applyFill="1" applyBorder="1" applyProtection="1">
      <protection locked="0"/>
    </xf>
    <xf numFmtId="0" fontId="23" fillId="10" borderId="60" xfId="0" applyFont="1" applyFill="1" applyBorder="1" applyProtection="1">
      <protection locked="0"/>
    </xf>
    <xf numFmtId="0" fontId="58" fillId="0" borderId="0" xfId="0" applyFo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3" fillId="0" borderId="17" xfId="0" applyFont="1" applyBorder="1" applyProtection="1">
      <protection locked="0"/>
    </xf>
    <xf numFmtId="0" fontId="58" fillId="0" borderId="0" xfId="0" applyFont="1" applyAlignment="1" applyProtection="1">
      <alignment horizontal="left" indent="6"/>
      <protection locked="0"/>
    </xf>
    <xf numFmtId="0" fontId="5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72" fillId="0" borderId="0" xfId="6" applyFont="1"/>
    <xf numFmtId="164" fontId="72" fillId="0" borderId="0" xfId="0" applyNumberFormat="1" applyFont="1" applyAlignment="1">
      <alignment horizontal="left" vertical="center" wrapText="1"/>
    </xf>
    <xf numFmtId="0" fontId="72" fillId="0" borderId="0" xfId="0" applyFont="1"/>
    <xf numFmtId="0" fontId="73" fillId="0" borderId="0" xfId="0" applyFont="1"/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top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74" fillId="0" borderId="0" xfId="6" applyFont="1" applyAlignment="1">
      <alignment horizontal="center" vertical="top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33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14" fontId="29" fillId="0" borderId="17" xfId="0" applyNumberFormat="1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28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34" fillId="0" borderId="23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4" fillId="0" borderId="24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34" fillId="0" borderId="30" xfId="0" applyFont="1" applyBorder="1" applyAlignment="1">
      <alignment horizontal="center"/>
    </xf>
    <xf numFmtId="0" fontId="0" fillId="0" borderId="30" xfId="0" applyBorder="1"/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2" fontId="0" fillId="5" borderId="27" xfId="0" applyNumberFormat="1" applyFill="1" applyBorder="1" applyAlignment="1">
      <alignment horizontal="center"/>
    </xf>
    <xf numFmtId="2" fontId="0" fillId="5" borderId="28" xfId="0" applyNumberFormat="1" applyFill="1" applyBorder="1" applyAlignment="1">
      <alignment horizontal="center"/>
    </xf>
    <xf numFmtId="2" fontId="0" fillId="6" borderId="27" xfId="0" applyNumberFormat="1" applyFill="1" applyBorder="1" applyAlignment="1">
      <alignment horizontal="center"/>
    </xf>
    <xf numFmtId="2" fontId="0" fillId="6" borderId="28" xfId="0" applyNumberFormat="1" applyFill="1" applyBorder="1" applyAlignment="1">
      <alignment horizontal="center"/>
    </xf>
    <xf numFmtId="0" fontId="0" fillId="0" borderId="27" xfId="0" applyBorder="1" applyAlignment="1">
      <alignment wrapText="1"/>
    </xf>
    <xf numFmtId="0" fontId="0" fillId="0" borderId="18" xfId="0" applyBorder="1"/>
    <xf numFmtId="2" fontId="0" fillId="5" borderId="20" xfId="0" applyNumberFormat="1" applyFill="1" applyBorder="1" applyAlignment="1">
      <alignment horizontal="center"/>
    </xf>
    <xf numFmtId="2" fontId="0" fillId="5" borderId="22" xfId="0" applyNumberForma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left" wrapText="1"/>
    </xf>
    <xf numFmtId="0" fontId="0" fillId="0" borderId="18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4" xfId="0" applyBorder="1" applyAlignment="1">
      <alignment horizontal="left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2" fontId="0" fillId="5" borderId="23" xfId="0" applyNumberFormat="1" applyFill="1" applyBorder="1" applyAlignment="1">
      <alignment horizontal="center"/>
    </xf>
    <xf numFmtId="2" fontId="0" fillId="5" borderId="24" xfId="0" applyNumberFormat="1" applyFill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8" fillId="0" borderId="7" xfId="0" applyFont="1" applyBorder="1" applyAlignment="1">
      <alignment horizontal="left" vertical="center" wrapText="1"/>
    </xf>
    <xf numFmtId="0" fontId="38" fillId="0" borderId="7" xfId="0" applyFont="1" applyBorder="1" applyAlignment="1">
      <alignment horizontal="left" vertical="center"/>
    </xf>
    <xf numFmtId="0" fontId="23" fillId="0" borderId="18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8" fillId="0" borderId="19" xfId="0" applyFont="1" applyBorder="1" applyAlignment="1">
      <alignment horizontal="center" vertical="center" wrapText="1"/>
    </xf>
    <xf numFmtId="0" fontId="29" fillId="0" borderId="19" xfId="0" applyFont="1" applyBorder="1" applyAlignment="1">
      <alignment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 wrapText="1"/>
    </xf>
    <xf numFmtId="0" fontId="28" fillId="0" borderId="26" xfId="0" applyFont="1" applyBorder="1" applyAlignment="1">
      <alignment wrapText="1"/>
    </xf>
    <xf numFmtId="0" fontId="23" fillId="0" borderId="0" xfId="1" applyFont="1" applyAlignment="1">
      <alignment horizontal="center" vertical="top" wrapText="1"/>
    </xf>
    <xf numFmtId="0" fontId="23" fillId="0" borderId="0" xfId="1" applyFont="1" applyAlignment="1">
      <alignment horizontal="center" vertical="top"/>
    </xf>
    <xf numFmtId="0" fontId="24" fillId="0" borderId="17" xfId="1" applyFont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42" fillId="0" borderId="0" xfId="0" applyFont="1" applyAlignment="1">
      <alignment horizontal="center"/>
    </xf>
    <xf numFmtId="0" fontId="42" fillId="0" borderId="18" xfId="0" applyFont="1" applyBorder="1" applyAlignment="1">
      <alignment horizontal="center"/>
    </xf>
    <xf numFmtId="0" fontId="42" fillId="0" borderId="0" xfId="0" applyFont="1" applyAlignment="1">
      <alignment horizontal="right"/>
    </xf>
    <xf numFmtId="0" fontId="34" fillId="0" borderId="0" xfId="0" applyFont="1" applyAlignment="1">
      <alignment horizontal="left"/>
    </xf>
    <xf numFmtId="0" fontId="42" fillId="0" borderId="17" xfId="0" applyFont="1" applyBorder="1" applyAlignment="1">
      <alignment horizontal="right"/>
    </xf>
    <xf numFmtId="0" fontId="42" fillId="0" borderId="25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/>
    </xf>
    <xf numFmtId="0" fontId="42" fillId="0" borderId="19" xfId="0" applyFont="1" applyBorder="1" applyAlignment="1">
      <alignment horizontal="center" wrapText="1"/>
    </xf>
    <xf numFmtId="0" fontId="42" fillId="0" borderId="19" xfId="0" applyFont="1" applyBorder="1"/>
    <xf numFmtId="0" fontId="32" fillId="0" borderId="17" xfId="0" applyFont="1" applyBorder="1" applyAlignment="1">
      <alignment horizontal="center"/>
    </xf>
    <xf numFmtId="0" fontId="49" fillId="0" borderId="0" xfId="0" applyFont="1" applyAlignment="1">
      <alignment vertical="center"/>
    </xf>
    <xf numFmtId="0" fontId="49" fillId="0" borderId="0" xfId="0" applyFont="1"/>
    <xf numFmtId="0" fontId="48" fillId="0" borderId="37" xfId="0" applyFont="1" applyBorder="1" applyAlignment="1">
      <alignment horizontal="right"/>
    </xf>
    <xf numFmtId="0" fontId="49" fillId="0" borderId="0" xfId="0" applyFont="1" applyAlignment="1">
      <alignment horizontal="center" vertical="center" wrapText="1"/>
    </xf>
    <xf numFmtId="0" fontId="49" fillId="0" borderId="0" xfId="0" applyFont="1" applyAlignment="1">
      <alignment wrapText="1"/>
    </xf>
    <xf numFmtId="0" fontId="56" fillId="0" borderId="32" xfId="0" applyFont="1" applyBorder="1" applyAlignment="1">
      <alignment horizontal="center" vertical="top"/>
    </xf>
    <xf numFmtId="0" fontId="54" fillId="0" borderId="38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wrapText="1"/>
    </xf>
    <xf numFmtId="0" fontId="49" fillId="0" borderId="38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38" xfId="0" applyFont="1" applyBorder="1" applyAlignment="1">
      <alignment horizontal="center" vertical="center" wrapText="1"/>
    </xf>
    <xf numFmtId="2" fontId="54" fillId="0" borderId="38" xfId="0" applyNumberFormat="1" applyFont="1" applyBorder="1" applyAlignment="1">
      <alignment horizontal="center"/>
    </xf>
    <xf numFmtId="0" fontId="49" fillId="0" borderId="38" xfId="0" applyFont="1" applyBorder="1"/>
    <xf numFmtId="0" fontId="54" fillId="0" borderId="38" xfId="0" applyFont="1" applyBorder="1" applyAlignment="1">
      <alignment horizontal="center"/>
    </xf>
    <xf numFmtId="0" fontId="49" fillId="0" borderId="38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horizontal="center" wrapText="1"/>
    </xf>
    <xf numFmtId="0" fontId="49" fillId="0" borderId="0" xfId="0" applyFont="1" applyAlignment="1">
      <alignment horizontal="center" wrapText="1"/>
    </xf>
    <xf numFmtId="0" fontId="48" fillId="0" borderId="0" xfId="0" applyFont="1" applyAlignment="1">
      <alignment horizontal="left" vertical="center" wrapText="1"/>
    </xf>
    <xf numFmtId="0" fontId="48" fillId="0" borderId="33" xfId="0" applyFont="1" applyBorder="1" applyAlignment="1">
      <alignment horizontal="left" vertical="center" wrapText="1"/>
    </xf>
    <xf numFmtId="0" fontId="47" fillId="0" borderId="33" xfId="0" applyFont="1" applyBorder="1" applyAlignment="1">
      <alignment horizontal="left" vertical="center" wrapText="1"/>
    </xf>
    <xf numFmtId="0" fontId="48" fillId="0" borderId="0" xfId="0" applyFont="1"/>
    <xf numFmtId="0" fontId="48" fillId="0" borderId="37" xfId="0" applyFont="1" applyBorder="1" applyAlignment="1">
      <alignment horizontal="center" vertical="center"/>
    </xf>
    <xf numFmtId="0" fontId="48" fillId="0" borderId="0" xfId="0" applyFont="1" applyAlignment="1">
      <alignment horizontal="left"/>
    </xf>
    <xf numFmtId="0" fontId="47" fillId="8" borderId="34" xfId="0" applyFont="1" applyFill="1" applyBorder="1" applyAlignment="1">
      <alignment horizontal="center" vertical="center"/>
    </xf>
    <xf numFmtId="0" fontId="47" fillId="8" borderId="35" xfId="0" applyFont="1" applyFill="1" applyBorder="1" applyAlignment="1">
      <alignment horizontal="center" vertical="center"/>
    </xf>
    <xf numFmtId="0" fontId="47" fillId="8" borderId="36" xfId="0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7" fillId="0" borderId="0" xfId="0" applyFont="1" applyAlignment="1">
      <alignment horizontal="center" wrapText="1"/>
    </xf>
    <xf numFmtId="0" fontId="49" fillId="0" borderId="32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 vertical="center" wrapText="1"/>
    </xf>
    <xf numFmtId="0" fontId="18" fillId="0" borderId="17" xfId="0" applyFont="1" applyBorder="1" applyAlignment="1" applyProtection="1">
      <alignment horizontal="center"/>
      <protection locked="0"/>
    </xf>
    <xf numFmtId="0" fontId="18" fillId="0" borderId="17" xfId="0" applyFont="1" applyBorder="1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center"/>
      <protection locked="0"/>
    </xf>
    <xf numFmtId="0" fontId="58" fillId="0" borderId="18" xfId="0" applyFont="1" applyBorder="1" applyAlignment="1" applyProtection="1">
      <alignment horizontal="center"/>
      <protection locked="0"/>
    </xf>
    <xf numFmtId="0" fontId="64" fillId="0" borderId="19" xfId="0" applyFont="1" applyBorder="1" applyAlignment="1" applyProtection="1">
      <alignment horizontal="left" vertical="center" wrapText="1"/>
      <protection locked="0"/>
    </xf>
    <xf numFmtId="0" fontId="28" fillId="0" borderId="50" xfId="0" applyFont="1" applyBorder="1" applyAlignment="1" applyProtection="1">
      <alignment horizontal="center" vertical="center" wrapText="1"/>
      <protection locked="0"/>
    </xf>
    <xf numFmtId="0" fontId="28" fillId="0" borderId="49" xfId="0" applyFont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/>
      <protection locked="0"/>
    </xf>
    <xf numFmtId="0" fontId="18" fillId="0" borderId="22" xfId="0" applyFont="1" applyBorder="1" applyAlignment="1" applyProtection="1">
      <alignment horizontal="center"/>
      <protection locked="0"/>
    </xf>
    <xf numFmtId="0" fontId="28" fillId="0" borderId="41" xfId="0" applyFont="1" applyBorder="1" applyAlignment="1" applyProtection="1">
      <alignment horizontal="center" vertical="center" wrapText="1"/>
      <protection locked="0"/>
    </xf>
    <xf numFmtId="0" fontId="28" fillId="0" borderId="48" xfId="0" applyFont="1" applyBorder="1" applyAlignment="1" applyProtection="1">
      <alignment horizontal="center" vertical="center" wrapText="1"/>
      <protection locked="0"/>
    </xf>
    <xf numFmtId="0" fontId="28" fillId="0" borderId="52" xfId="0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50" xfId="0" applyFont="1" applyBorder="1" applyAlignment="1" applyProtection="1">
      <alignment horizontal="center" vertical="center" wrapText="1"/>
      <protection locked="0"/>
    </xf>
    <xf numFmtId="0" fontId="28" fillId="0" borderId="51" xfId="0" applyFont="1" applyBorder="1" applyAlignment="1" applyProtection="1">
      <alignment horizontal="center" vertical="center" wrapText="1"/>
      <protection locked="0"/>
    </xf>
    <xf numFmtId="0" fontId="28" fillId="0" borderId="54" xfId="0" applyFont="1" applyBorder="1" applyAlignment="1" applyProtection="1">
      <alignment horizontal="center" vertical="center" wrapText="1"/>
      <protection locked="0"/>
    </xf>
    <xf numFmtId="1" fontId="63" fillId="0" borderId="20" xfId="0" applyNumberFormat="1" applyFont="1" applyBorder="1" applyAlignment="1" applyProtection="1">
      <alignment horizontal="center"/>
      <protection locked="0"/>
    </xf>
    <xf numFmtId="1" fontId="63" fillId="0" borderId="22" xfId="0" applyNumberFormat="1" applyFont="1" applyBorder="1" applyAlignment="1" applyProtection="1">
      <alignment horizontal="center"/>
      <protection locked="0"/>
    </xf>
    <xf numFmtId="0" fontId="18" fillId="0" borderId="21" xfId="0" applyFont="1" applyBorder="1" applyAlignment="1" applyProtection="1">
      <alignment horizontal="left"/>
      <protection locked="0"/>
    </xf>
    <xf numFmtId="0" fontId="58" fillId="0" borderId="0" xfId="0" applyFont="1" applyAlignment="1" applyProtection="1">
      <alignment horizontal="left" vertical="top" wrapText="1"/>
      <protection locked="0"/>
    </xf>
    <xf numFmtId="0" fontId="22" fillId="0" borderId="17" xfId="0" applyFont="1" applyBorder="1" applyAlignment="1" applyProtection="1">
      <alignment horizontal="center" wrapText="1"/>
      <protection locked="0"/>
    </xf>
    <xf numFmtId="0" fontId="20" fillId="0" borderId="0" xfId="4" applyFont="1" applyAlignment="1" applyProtection="1">
      <alignment horizontal="center" vertical="center" wrapText="1"/>
      <protection locked="0"/>
    </xf>
    <xf numFmtId="14" fontId="23" fillId="0" borderId="0" xfId="0" applyNumberFormat="1" applyFont="1" applyAlignment="1" applyProtection="1">
      <alignment horizontal="left" indent="32"/>
      <protection locked="0"/>
    </xf>
    <xf numFmtId="0" fontId="23" fillId="0" borderId="0" xfId="0" applyFont="1" applyAlignment="1" applyProtection="1">
      <alignment horizontal="left" indent="32"/>
      <protection locked="0"/>
    </xf>
    <xf numFmtId="0" fontId="62" fillId="0" borderId="0" xfId="3" applyFont="1" applyAlignment="1" applyProtection="1">
      <alignment horizontal="center" vertical="center" wrapText="1"/>
      <protection locked="0"/>
    </xf>
  </cellXfs>
  <cellStyles count="7">
    <cellStyle name="Įprastas 2" xfId="6"/>
    <cellStyle name="Įprastas 4" xfId="2"/>
    <cellStyle name="Normal_CF_ataskaitos_prie_mokejimo_tvarkos_040115" xfId="1"/>
    <cellStyle name="Normal_kontingento formos sav" xfId="4"/>
    <cellStyle name="Normal_Sheet1" xfId="5"/>
    <cellStyle name="Normal_TRECFORMantras2001333" xfId="3"/>
    <cellStyle name="Pa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4"/>
  <sheetViews>
    <sheetView topLeftCell="A49" workbookViewId="0">
      <selection activeCell="D372" sqref="D372:G373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3.71093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6">
      <c r="G1" s="1"/>
      <c r="H1" s="2"/>
      <c r="I1" s="21"/>
      <c r="J1" s="385" t="s">
        <v>0</v>
      </c>
      <c r="K1" s="385"/>
      <c r="L1" s="385"/>
      <c r="M1" s="386"/>
      <c r="N1" s="387"/>
      <c r="O1" s="387"/>
      <c r="P1" s="388"/>
    </row>
    <row r="2" spans="1:16">
      <c r="H2" s="3"/>
      <c r="I2" s="22"/>
      <c r="J2" s="385" t="s">
        <v>1</v>
      </c>
      <c r="K2" s="385"/>
      <c r="L2" s="385"/>
      <c r="M2" s="386"/>
      <c r="N2" s="387"/>
      <c r="O2" s="387"/>
      <c r="P2" s="388"/>
    </row>
    <row r="3" spans="1:16">
      <c r="H3" s="23"/>
      <c r="I3" s="3"/>
      <c r="J3" s="385" t="s">
        <v>2</v>
      </c>
      <c r="K3" s="385"/>
      <c r="L3" s="385"/>
      <c r="M3" s="386"/>
      <c r="N3" s="387"/>
      <c r="O3" s="387"/>
      <c r="P3" s="388"/>
    </row>
    <row r="4" spans="1:16">
      <c r="G4" s="4" t="s">
        <v>3</v>
      </c>
      <c r="H4" s="3"/>
      <c r="I4" s="22"/>
      <c r="J4" s="385" t="s">
        <v>4</v>
      </c>
      <c r="K4" s="385"/>
      <c r="L4" s="385"/>
      <c r="M4" s="386"/>
      <c r="N4" s="387"/>
      <c r="O4" s="387"/>
      <c r="P4" s="388"/>
    </row>
    <row r="5" spans="1:16">
      <c r="H5" s="3"/>
      <c r="I5" s="22"/>
      <c r="J5" s="385" t="s">
        <v>492</v>
      </c>
      <c r="K5" s="385"/>
      <c r="L5" s="385"/>
      <c r="M5" s="386"/>
      <c r="N5" s="387"/>
      <c r="O5" s="387"/>
      <c r="P5" s="388"/>
    </row>
    <row r="6" spans="1:16" ht="6" customHeight="1">
      <c r="H6" s="3"/>
      <c r="I6" s="22"/>
      <c r="J6" s="17"/>
      <c r="K6" s="17"/>
      <c r="L6" s="17"/>
      <c r="M6" s="16"/>
      <c r="N6" s="17"/>
      <c r="O6" s="17"/>
    </row>
    <row r="7" spans="1:16" ht="30" customHeight="1">
      <c r="A7" s="392" t="s">
        <v>5</v>
      </c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16"/>
    </row>
    <row r="8" spans="1:16" ht="11.25" customHeight="1">
      <c r="G8" s="24"/>
      <c r="H8" s="25"/>
      <c r="I8" s="25"/>
      <c r="J8" s="26"/>
      <c r="K8" s="26"/>
      <c r="L8" s="27"/>
      <c r="M8" s="16"/>
    </row>
    <row r="9" spans="1:16" ht="15.75" customHeight="1">
      <c r="A9" s="393" t="s">
        <v>495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16"/>
    </row>
    <row r="10" spans="1:16">
      <c r="A10" s="394" t="s">
        <v>6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16"/>
    </row>
    <row r="11" spans="1:16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6" ht="15.75" customHeight="1">
      <c r="A12" s="28"/>
      <c r="B12" s="29"/>
      <c r="C12" s="29"/>
      <c r="D12" s="29"/>
      <c r="E12" s="29"/>
      <c r="F12" s="29"/>
      <c r="G12" s="400" t="s">
        <v>7</v>
      </c>
      <c r="H12" s="400"/>
      <c r="I12" s="400"/>
      <c r="J12" s="400"/>
      <c r="K12" s="400"/>
      <c r="L12" s="29"/>
      <c r="M12" s="16"/>
    </row>
    <row r="13" spans="1:16" ht="15.75" customHeight="1">
      <c r="A13" s="401" t="s">
        <v>8</v>
      </c>
      <c r="B13" s="401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16"/>
    </row>
    <row r="14" spans="1:16" ht="12" customHeight="1">
      <c r="G14" s="402" t="s">
        <v>9</v>
      </c>
      <c r="H14" s="402"/>
      <c r="I14" s="402"/>
      <c r="J14" s="402"/>
      <c r="K14" s="402"/>
      <c r="M14" s="16"/>
    </row>
    <row r="15" spans="1:16">
      <c r="G15" s="394" t="s">
        <v>10</v>
      </c>
      <c r="H15" s="394"/>
      <c r="I15" s="394"/>
      <c r="J15" s="394"/>
      <c r="K15" s="394"/>
    </row>
    <row r="16" spans="1:16" ht="15.75" customHeight="1">
      <c r="B16" s="401" t="s">
        <v>11</v>
      </c>
      <c r="C16" s="401"/>
      <c r="D16" s="401"/>
      <c r="E16" s="401"/>
      <c r="F16" s="401"/>
      <c r="G16" s="401"/>
      <c r="H16" s="401"/>
      <c r="I16" s="401"/>
      <c r="J16" s="401"/>
      <c r="K16" s="401"/>
      <c r="L16" s="401"/>
    </row>
    <row r="17" spans="1:13" ht="7.5" customHeight="1"/>
    <row r="18" spans="1:13">
      <c r="G18" s="402" t="s">
        <v>12</v>
      </c>
      <c r="H18" s="402"/>
      <c r="I18" s="402"/>
      <c r="J18" s="402"/>
      <c r="K18" s="402"/>
    </row>
    <row r="19" spans="1:13">
      <c r="G19" s="418" t="s">
        <v>13</v>
      </c>
      <c r="H19" s="418"/>
      <c r="I19" s="418"/>
      <c r="J19" s="418"/>
      <c r="K19" s="41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419"/>
      <c r="F21" s="419"/>
      <c r="G21" s="419"/>
      <c r="H21" s="419"/>
      <c r="I21" s="419"/>
      <c r="J21" s="419"/>
      <c r="K21" s="419"/>
      <c r="L21" s="22"/>
    </row>
    <row r="22" spans="1:13" ht="15" customHeight="1">
      <c r="A22" s="420" t="s">
        <v>14</v>
      </c>
      <c r="B22" s="420"/>
      <c r="C22" s="420"/>
      <c r="D22" s="420"/>
      <c r="E22" s="420"/>
      <c r="F22" s="420"/>
      <c r="G22" s="420"/>
      <c r="H22" s="420"/>
      <c r="I22" s="420"/>
      <c r="J22" s="420"/>
      <c r="K22" s="420"/>
      <c r="L22" s="420"/>
      <c r="M22" s="30"/>
    </row>
    <row r="23" spans="1:13">
      <c r="F23" s="19"/>
      <c r="J23" s="5"/>
      <c r="K23" s="13"/>
      <c r="L23" s="6" t="s">
        <v>15</v>
      </c>
      <c r="M23" s="30"/>
    </row>
    <row r="24" spans="1:13">
      <c r="F24" s="19"/>
      <c r="J24" s="31" t="s">
        <v>16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17</v>
      </c>
      <c r="L25" s="32"/>
      <c r="M25" s="30"/>
    </row>
    <row r="26" spans="1:13">
      <c r="A26" s="421"/>
      <c r="B26" s="421"/>
      <c r="C26" s="421"/>
      <c r="D26" s="421"/>
      <c r="E26" s="421"/>
      <c r="F26" s="421"/>
      <c r="G26" s="421"/>
      <c r="H26" s="421"/>
      <c r="I26" s="421"/>
      <c r="J26" s="36"/>
      <c r="K26" s="35" t="s">
        <v>18</v>
      </c>
      <c r="L26" s="37" t="s">
        <v>19</v>
      </c>
      <c r="M26" s="30"/>
    </row>
    <row r="27" spans="1:13">
      <c r="A27" s="421" t="s">
        <v>20</v>
      </c>
      <c r="B27" s="421"/>
      <c r="C27" s="421"/>
      <c r="D27" s="421"/>
      <c r="E27" s="421"/>
      <c r="F27" s="421"/>
      <c r="G27" s="421"/>
      <c r="H27" s="421"/>
      <c r="I27" s="421"/>
      <c r="J27" s="38" t="s">
        <v>21</v>
      </c>
      <c r="K27" s="113"/>
      <c r="L27" s="32"/>
      <c r="M27" s="30"/>
    </row>
    <row r="28" spans="1:13">
      <c r="D28" s="36"/>
      <c r="E28" s="36"/>
      <c r="F28" s="36"/>
      <c r="G28" s="39" t="s">
        <v>22</v>
      </c>
      <c r="H28" s="40"/>
      <c r="I28" s="41"/>
      <c r="J28" s="42"/>
      <c r="K28" s="32"/>
      <c r="L28" s="32"/>
      <c r="M28" s="30"/>
    </row>
    <row r="29" spans="1:13">
      <c r="D29" s="36"/>
      <c r="E29" s="36"/>
      <c r="F29" s="36"/>
      <c r="G29" s="399" t="s">
        <v>23</v>
      </c>
      <c r="H29" s="399"/>
      <c r="I29" s="114"/>
      <c r="J29" s="43"/>
      <c r="K29" s="32"/>
      <c r="L29" s="32"/>
      <c r="M29" s="30"/>
    </row>
    <row r="30" spans="1:13">
      <c r="A30" s="389"/>
      <c r="B30" s="389"/>
      <c r="C30" s="389"/>
      <c r="D30" s="389"/>
      <c r="E30" s="389"/>
      <c r="F30" s="389"/>
      <c r="G30" s="389"/>
      <c r="H30" s="389"/>
      <c r="I30" s="389"/>
      <c r="J30" s="44"/>
      <c r="K30" s="44"/>
      <c r="L30" s="45" t="s">
        <v>24</v>
      </c>
      <c r="M30" s="46"/>
    </row>
    <row r="31" spans="1:13" ht="27" customHeight="1">
      <c r="A31" s="403" t="s">
        <v>25</v>
      </c>
      <c r="B31" s="404"/>
      <c r="C31" s="404"/>
      <c r="D31" s="404"/>
      <c r="E31" s="404"/>
      <c r="F31" s="404"/>
      <c r="G31" s="407" t="s">
        <v>26</v>
      </c>
      <c r="H31" s="409" t="s">
        <v>27</v>
      </c>
      <c r="I31" s="411" t="s">
        <v>28</v>
      </c>
      <c r="J31" s="412"/>
      <c r="K31" s="413" t="s">
        <v>29</v>
      </c>
      <c r="L31" s="415" t="s">
        <v>30</v>
      </c>
      <c r="M31" s="46"/>
    </row>
    <row r="32" spans="1:13" ht="58.5" customHeight="1">
      <c r="A32" s="405"/>
      <c r="B32" s="406"/>
      <c r="C32" s="406"/>
      <c r="D32" s="406"/>
      <c r="E32" s="406"/>
      <c r="F32" s="406"/>
      <c r="G32" s="408"/>
      <c r="H32" s="410"/>
      <c r="I32" s="47" t="s">
        <v>31</v>
      </c>
      <c r="J32" s="48" t="s">
        <v>32</v>
      </c>
      <c r="K32" s="414"/>
      <c r="L32" s="416"/>
    </row>
    <row r="33" spans="1:15">
      <c r="A33" s="395" t="s">
        <v>33</v>
      </c>
      <c r="B33" s="396"/>
      <c r="C33" s="396"/>
      <c r="D33" s="396"/>
      <c r="E33" s="396"/>
      <c r="F33" s="397"/>
      <c r="G33" s="7">
        <v>2</v>
      </c>
      <c r="H33" s="8">
        <v>3</v>
      </c>
      <c r="I33" s="9" t="s">
        <v>34</v>
      </c>
      <c r="J33" s="10" t="s">
        <v>35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36</v>
      </c>
      <c r="H34" s="7">
        <v>1</v>
      </c>
      <c r="I34" s="115">
        <f>SUM(I35+I46+I65+I86+I93+I113+I139+I158+I168)</f>
        <v>943920</v>
      </c>
      <c r="J34" s="115">
        <f>SUM(J35+J46+J65+J86+J93+J113+J139+J158+J168)</f>
        <v>752500</v>
      </c>
      <c r="K34" s="116">
        <f>SUM(K35+K46+K65+K86+K93+K113+K139+K158+K168)</f>
        <v>702986.79999999993</v>
      </c>
      <c r="L34" s="115">
        <f>SUM(L35+L46+L65+L86+L93+L113+L139+L158+L168)</f>
        <v>702986.79999999993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37</v>
      </c>
      <c r="H35" s="7">
        <v>2</v>
      </c>
      <c r="I35" s="115">
        <f>SUM(I36+I42)</f>
        <v>633620</v>
      </c>
      <c r="J35" s="115">
        <f>SUM(J36+J42)</f>
        <v>499100</v>
      </c>
      <c r="K35" s="117">
        <f>SUM(K36+K42)</f>
        <v>486007.02</v>
      </c>
      <c r="L35" s="118">
        <f>SUM(L36+L42)</f>
        <v>486007.02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38</v>
      </c>
      <c r="H36" s="7">
        <v>3</v>
      </c>
      <c r="I36" s="115">
        <f>SUM(I37)</f>
        <v>625100</v>
      </c>
      <c r="J36" s="115">
        <f>SUM(J37)</f>
        <v>492200</v>
      </c>
      <c r="K36" s="116">
        <f>SUM(K37)</f>
        <v>479157.02</v>
      </c>
      <c r="L36" s="115">
        <f>SUM(L37)</f>
        <v>479157.02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38</v>
      </c>
      <c r="H37" s="7">
        <v>4</v>
      </c>
      <c r="I37" s="115">
        <f>SUM(I38+I40)</f>
        <v>625100</v>
      </c>
      <c r="J37" s="115">
        <f t="shared" ref="J37:L38" si="0">SUM(J38)</f>
        <v>492200</v>
      </c>
      <c r="K37" s="115">
        <f t="shared" si="0"/>
        <v>479157.02</v>
      </c>
      <c r="L37" s="115">
        <f t="shared" si="0"/>
        <v>479157.02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39</v>
      </c>
      <c r="H38" s="7">
        <v>5</v>
      </c>
      <c r="I38" s="116">
        <f>SUM(I39)</f>
        <v>625100</v>
      </c>
      <c r="J38" s="116">
        <f t="shared" si="0"/>
        <v>492200</v>
      </c>
      <c r="K38" s="116">
        <f t="shared" si="0"/>
        <v>479157.02</v>
      </c>
      <c r="L38" s="116">
        <f t="shared" si="0"/>
        <v>479157.02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39</v>
      </c>
      <c r="H39" s="7">
        <v>6</v>
      </c>
      <c r="I39" s="119">
        <v>625100</v>
      </c>
      <c r="J39" s="120">
        <v>492200</v>
      </c>
      <c r="K39" s="120">
        <v>479157.02</v>
      </c>
      <c r="L39" s="120">
        <v>479157.02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40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40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41</v>
      </c>
      <c r="H42" s="7">
        <v>9</v>
      </c>
      <c r="I42" s="116">
        <f t="shared" ref="I42:L44" si="1">I43</f>
        <v>8520</v>
      </c>
      <c r="J42" s="115">
        <f t="shared" si="1"/>
        <v>6900</v>
      </c>
      <c r="K42" s="116">
        <f t="shared" si="1"/>
        <v>6850</v>
      </c>
      <c r="L42" s="115">
        <f t="shared" si="1"/>
        <v>6850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41</v>
      </c>
      <c r="H43" s="7">
        <v>10</v>
      </c>
      <c r="I43" s="116">
        <f t="shared" si="1"/>
        <v>8520</v>
      </c>
      <c r="J43" s="115">
        <f t="shared" si="1"/>
        <v>6900</v>
      </c>
      <c r="K43" s="115">
        <f t="shared" si="1"/>
        <v>6850</v>
      </c>
      <c r="L43" s="115">
        <f t="shared" si="1"/>
        <v>6850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41</v>
      </c>
      <c r="H44" s="7">
        <v>11</v>
      </c>
      <c r="I44" s="115">
        <f t="shared" si="1"/>
        <v>8520</v>
      </c>
      <c r="J44" s="115">
        <f t="shared" si="1"/>
        <v>6900</v>
      </c>
      <c r="K44" s="115">
        <f t="shared" si="1"/>
        <v>6850</v>
      </c>
      <c r="L44" s="115">
        <f t="shared" si="1"/>
        <v>6850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41</v>
      </c>
      <c r="H45" s="7">
        <v>12</v>
      </c>
      <c r="I45" s="121">
        <v>8520</v>
      </c>
      <c r="J45" s="120">
        <v>6900</v>
      </c>
      <c r="K45" s="120">
        <v>6850</v>
      </c>
      <c r="L45" s="120">
        <v>6850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42</v>
      </c>
      <c r="H46" s="7">
        <v>13</v>
      </c>
      <c r="I46" s="122">
        <f t="shared" ref="I46:L48" si="2">I47</f>
        <v>296900</v>
      </c>
      <c r="J46" s="123">
        <f t="shared" si="2"/>
        <v>244100</v>
      </c>
      <c r="K46" s="122">
        <f t="shared" si="2"/>
        <v>208401.41999999998</v>
      </c>
      <c r="L46" s="122">
        <f t="shared" si="2"/>
        <v>208401.41999999998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42</v>
      </c>
      <c r="H47" s="7">
        <v>14</v>
      </c>
      <c r="I47" s="115">
        <f t="shared" si="2"/>
        <v>296900</v>
      </c>
      <c r="J47" s="116">
        <f t="shared" si="2"/>
        <v>244100</v>
      </c>
      <c r="K47" s="115">
        <f t="shared" si="2"/>
        <v>208401.41999999998</v>
      </c>
      <c r="L47" s="116">
        <f t="shared" si="2"/>
        <v>208401.41999999998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42</v>
      </c>
      <c r="H48" s="7">
        <v>15</v>
      </c>
      <c r="I48" s="115">
        <f t="shared" si="2"/>
        <v>296900</v>
      </c>
      <c r="J48" s="116">
        <f t="shared" si="2"/>
        <v>244100</v>
      </c>
      <c r="K48" s="118">
        <f t="shared" si="2"/>
        <v>208401.41999999998</v>
      </c>
      <c r="L48" s="118">
        <f t="shared" si="2"/>
        <v>208401.41999999998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42</v>
      </c>
      <c r="H49" s="7">
        <v>16</v>
      </c>
      <c r="I49" s="124">
        <f>SUM(I50:I64)</f>
        <v>296900</v>
      </c>
      <c r="J49" s="124">
        <f>SUM(J50:J64)</f>
        <v>244100</v>
      </c>
      <c r="K49" s="125">
        <f>SUM(K50:K64)</f>
        <v>208401.41999999998</v>
      </c>
      <c r="L49" s="125">
        <f>SUM(L50:L64)</f>
        <v>208401.41999999998</v>
      </c>
    </row>
    <row r="50" spans="1:12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43</v>
      </c>
      <c r="H50" s="7">
        <v>17</v>
      </c>
      <c r="I50" s="120">
        <v>3000</v>
      </c>
      <c r="J50" s="120">
        <v>2200</v>
      </c>
      <c r="K50" s="120">
        <v>1322</v>
      </c>
      <c r="L50" s="120">
        <v>1322</v>
      </c>
    </row>
    <row r="51" spans="1:12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44</v>
      </c>
      <c r="H51" s="7">
        <v>18</v>
      </c>
      <c r="I51" s="120">
        <v>800</v>
      </c>
      <c r="J51" s="120">
        <v>600</v>
      </c>
      <c r="K51" s="120">
        <v>141.11000000000001</v>
      </c>
      <c r="L51" s="120">
        <v>141.11000000000001</v>
      </c>
    </row>
    <row r="52" spans="1:12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45</v>
      </c>
      <c r="H52" s="7">
        <v>19</v>
      </c>
      <c r="I52" s="120">
        <v>3000</v>
      </c>
      <c r="J52" s="120">
        <v>2400</v>
      </c>
      <c r="K52" s="120">
        <v>2129.2199999999998</v>
      </c>
      <c r="L52" s="120">
        <v>2129.2199999999998</v>
      </c>
    </row>
    <row r="53" spans="1:12" ht="25.5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46</v>
      </c>
      <c r="H53" s="7">
        <v>20</v>
      </c>
      <c r="I53" s="120">
        <v>28000</v>
      </c>
      <c r="J53" s="120">
        <v>21000</v>
      </c>
      <c r="K53" s="120">
        <v>21000</v>
      </c>
      <c r="L53" s="120">
        <v>21000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47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</row>
    <row r="55" spans="1:12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48</v>
      </c>
      <c r="H55" s="7">
        <v>22</v>
      </c>
      <c r="I55" s="121">
        <v>2500</v>
      </c>
      <c r="J55" s="120">
        <v>1900</v>
      </c>
      <c r="K55" s="120">
        <v>420</v>
      </c>
      <c r="L55" s="120">
        <v>420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49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</row>
    <row r="57" spans="1:12" ht="25.5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50</v>
      </c>
      <c r="H57" s="7">
        <v>24</v>
      </c>
      <c r="I57" s="121">
        <v>8000</v>
      </c>
      <c r="J57" s="121">
        <v>5000</v>
      </c>
      <c r="K57" s="121">
        <v>2425</v>
      </c>
      <c r="L57" s="121">
        <v>2425</v>
      </c>
    </row>
    <row r="58" spans="1:12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51</v>
      </c>
      <c r="H58" s="7">
        <v>25</v>
      </c>
      <c r="I58" s="121">
        <v>28000</v>
      </c>
      <c r="J58" s="120">
        <v>22000</v>
      </c>
      <c r="K58" s="120">
        <v>19663.2</v>
      </c>
      <c r="L58" s="120">
        <v>19663.2</v>
      </c>
    </row>
    <row r="59" spans="1:12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52</v>
      </c>
      <c r="H59" s="7">
        <v>26</v>
      </c>
      <c r="I59" s="121">
        <v>2500</v>
      </c>
      <c r="J59" s="120">
        <v>1900</v>
      </c>
      <c r="K59" s="120">
        <v>568</v>
      </c>
      <c r="L59" s="120">
        <v>568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53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</row>
    <row r="61" spans="1:12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54</v>
      </c>
      <c r="H61" s="7">
        <v>28</v>
      </c>
      <c r="I61" s="121">
        <v>66300</v>
      </c>
      <c r="J61" s="120">
        <v>53300</v>
      </c>
      <c r="K61" s="120">
        <v>53300</v>
      </c>
      <c r="L61" s="120">
        <v>53300</v>
      </c>
    </row>
    <row r="62" spans="1:12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55</v>
      </c>
      <c r="H62" s="7">
        <v>29</v>
      </c>
      <c r="I62" s="121">
        <v>1000</v>
      </c>
      <c r="J62" s="120">
        <v>800</v>
      </c>
      <c r="K62" s="120">
        <v>786.61</v>
      </c>
      <c r="L62" s="120">
        <v>786.61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56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57</v>
      </c>
      <c r="H64" s="7">
        <v>31</v>
      </c>
      <c r="I64" s="121">
        <v>153800</v>
      </c>
      <c r="J64" s="120">
        <v>133000</v>
      </c>
      <c r="K64" s="120">
        <v>106646.28</v>
      </c>
      <c r="L64" s="120">
        <v>106646.28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58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59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60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60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61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62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63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64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64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61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62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63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65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66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67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68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69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70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70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70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70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71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72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72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72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73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74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75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76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77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77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77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78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79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80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80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80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81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82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83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84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84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84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85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86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86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86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87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88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89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89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89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90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91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92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92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92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92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93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93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93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93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94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94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94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94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95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95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95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96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97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97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97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97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</row>
    <row r="139" spans="1:12">
      <c r="A139" s="83">
        <v>2</v>
      </c>
      <c r="B139" s="49">
        <v>7</v>
      </c>
      <c r="C139" s="49"/>
      <c r="D139" s="50"/>
      <c r="E139" s="50"/>
      <c r="F139" s="52"/>
      <c r="G139" s="51" t="s">
        <v>98</v>
      </c>
      <c r="H139" s="90">
        <v>106</v>
      </c>
      <c r="I139" s="116">
        <f>SUM(I140+I145+I153)</f>
        <v>13400</v>
      </c>
      <c r="J139" s="127">
        <f>SUM(J140+J145+J153)</f>
        <v>9300</v>
      </c>
      <c r="K139" s="116">
        <f>SUM(K140+K145+K153)</f>
        <v>8578.36</v>
      </c>
      <c r="L139" s="115">
        <f>SUM(L140+L145+L153)</f>
        <v>8578.36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99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99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99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100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101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102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103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103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104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105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106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106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106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2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107</v>
      </c>
      <c r="H153" s="90">
        <v>120</v>
      </c>
      <c r="I153" s="116">
        <f t="shared" ref="I153:L154" si="15">I154</f>
        <v>13400</v>
      </c>
      <c r="J153" s="127">
        <f t="shared" si="15"/>
        <v>9300</v>
      </c>
      <c r="K153" s="116">
        <f t="shared" si="15"/>
        <v>8578.36</v>
      </c>
      <c r="L153" s="115">
        <f t="shared" si="15"/>
        <v>8578.36</v>
      </c>
    </row>
    <row r="154" spans="1:12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107</v>
      </c>
      <c r="H154" s="90">
        <v>121</v>
      </c>
      <c r="I154" s="125">
        <f t="shared" si="15"/>
        <v>13400</v>
      </c>
      <c r="J154" s="133">
        <f t="shared" si="15"/>
        <v>9300</v>
      </c>
      <c r="K154" s="125">
        <f t="shared" si="15"/>
        <v>8578.36</v>
      </c>
      <c r="L154" s="124">
        <f t="shared" si="15"/>
        <v>8578.36</v>
      </c>
    </row>
    <row r="155" spans="1:12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107</v>
      </c>
      <c r="H155" s="90">
        <v>122</v>
      </c>
      <c r="I155" s="116">
        <f>SUM(I156:I157)</f>
        <v>13400</v>
      </c>
      <c r="J155" s="127">
        <f>SUM(J156:J157)</f>
        <v>9300</v>
      </c>
      <c r="K155" s="116">
        <f>SUM(K156:K157)</f>
        <v>8578.36</v>
      </c>
      <c r="L155" s="115">
        <f>SUM(L156:L157)</f>
        <v>8578.36</v>
      </c>
    </row>
    <row r="156" spans="1:12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108</v>
      </c>
      <c r="H156" s="90">
        <v>123</v>
      </c>
      <c r="I156" s="135">
        <v>13400</v>
      </c>
      <c r="J156" s="135">
        <v>9300</v>
      </c>
      <c r="K156" s="135">
        <v>8578.36</v>
      </c>
      <c r="L156" s="135">
        <v>8578.36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109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110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110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111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111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112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113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114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115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115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115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116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117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117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117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117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118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119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119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120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121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122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123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124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125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126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127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</row>
    <row r="184" spans="1:12" ht="76.5" customHeight="1">
      <c r="A184" s="49">
        <v>3</v>
      </c>
      <c r="B184" s="51"/>
      <c r="C184" s="49"/>
      <c r="D184" s="50"/>
      <c r="E184" s="50"/>
      <c r="F184" s="52"/>
      <c r="G184" s="88" t="s">
        <v>128</v>
      </c>
      <c r="H184" s="90">
        <v>151</v>
      </c>
      <c r="I184" s="115">
        <f>SUM(I185+I238+I303)</f>
        <v>637900</v>
      </c>
      <c r="J184" s="127">
        <f>SUM(J185+J238+J303)</f>
        <v>629900</v>
      </c>
      <c r="K184" s="116">
        <f>SUM(K185+K238+K303)</f>
        <v>379693.95</v>
      </c>
      <c r="L184" s="115">
        <f>SUM(L185+L238+L303)</f>
        <v>379693.95</v>
      </c>
    </row>
    <row r="185" spans="1:12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129</v>
      </c>
      <c r="H185" s="90">
        <v>152</v>
      </c>
      <c r="I185" s="115">
        <f>SUM(I186+I209+I216+I228+I232)</f>
        <v>637900</v>
      </c>
      <c r="J185" s="122">
        <f>SUM(J186+J209+J216+J228+J232)</f>
        <v>629900</v>
      </c>
      <c r="K185" s="122">
        <f>SUM(K186+K209+K216+K228+K232)</f>
        <v>379693.95</v>
      </c>
      <c r="L185" s="122">
        <f>SUM(L186+L209+L216+L228+L232)</f>
        <v>379693.95</v>
      </c>
    </row>
    <row r="186" spans="1:12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130</v>
      </c>
      <c r="H186" s="90">
        <v>153</v>
      </c>
      <c r="I186" s="122">
        <f>SUM(I187+I190+I195+I201+I206)</f>
        <v>637900</v>
      </c>
      <c r="J186" s="127">
        <f>SUM(J187+J190+J195+J201+J206)</f>
        <v>629900</v>
      </c>
      <c r="K186" s="116">
        <f>SUM(K187+K190+K195+K201+K206)</f>
        <v>379693.95</v>
      </c>
      <c r="L186" s="115">
        <f>SUM(L187+L190+L195+L201+L206)</f>
        <v>379693.95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131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131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131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2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132</v>
      </c>
      <c r="H190" s="90">
        <v>157</v>
      </c>
      <c r="I190" s="122">
        <f>I191</f>
        <v>637900</v>
      </c>
      <c r="J190" s="128">
        <f>J191</f>
        <v>629900</v>
      </c>
      <c r="K190" s="123">
        <f>K191</f>
        <v>379693.95</v>
      </c>
      <c r="L190" s="122">
        <f>L191</f>
        <v>379693.95</v>
      </c>
    </row>
    <row r="191" spans="1:12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132</v>
      </c>
      <c r="H191" s="90">
        <v>158</v>
      </c>
      <c r="I191" s="115">
        <f>SUM(I192:I194)</f>
        <v>637900</v>
      </c>
      <c r="J191" s="127">
        <f>SUM(J192:J194)</f>
        <v>629900</v>
      </c>
      <c r="K191" s="116">
        <f>SUM(K192:K194)</f>
        <v>379693.95</v>
      </c>
      <c r="L191" s="115">
        <f>SUM(L192:L194)</f>
        <v>379693.95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133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134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2" ht="25.5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135</v>
      </c>
      <c r="H194" s="90">
        <v>161</v>
      </c>
      <c r="I194" s="119">
        <v>637900</v>
      </c>
      <c r="J194" s="119">
        <v>629900</v>
      </c>
      <c r="K194" s="119">
        <v>379693.95</v>
      </c>
      <c r="L194" s="139">
        <v>379693.95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136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136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137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138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139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140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141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141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142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143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144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145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145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145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146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146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146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147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148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149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150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151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152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152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152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153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153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154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155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156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157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158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153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159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159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160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160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161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161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161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162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163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164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165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166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167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168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168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169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170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171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172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173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174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175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175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176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177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178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178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179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180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181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181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182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183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184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184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184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185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185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185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186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186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187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188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189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190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168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168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191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170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171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172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173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192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193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193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194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195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196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196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197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198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199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199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200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201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202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202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202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185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185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185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186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186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187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188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203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204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190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168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168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191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170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171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172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173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192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205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205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206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207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208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208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209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210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211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211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212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213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214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214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215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185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185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185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216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216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217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218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219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167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167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168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191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170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171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172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173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192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205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205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206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207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208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208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209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210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211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211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212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220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214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214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214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185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185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185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216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216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217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218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221</v>
      </c>
      <c r="H368" s="90">
        <v>335</v>
      </c>
      <c r="I368" s="130">
        <f>SUM(I34+I184)</f>
        <v>1581820</v>
      </c>
      <c r="J368" s="130">
        <f>SUM(J34+J184)</f>
        <v>1382400</v>
      </c>
      <c r="K368" s="130">
        <f>SUM(K34+K184)</f>
        <v>1082680.75</v>
      </c>
      <c r="L368" s="130">
        <f>SUM(L34+L184)</f>
        <v>1082680.75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390" t="s">
        <v>222</v>
      </c>
      <c r="E370" s="390"/>
      <c r="F370" s="390"/>
      <c r="G370" s="390"/>
      <c r="H370" s="110"/>
      <c r="I370" s="111"/>
      <c r="J370" s="109"/>
      <c r="K370" s="390" t="s">
        <v>223</v>
      </c>
      <c r="L370" s="390"/>
    </row>
    <row r="371" spans="1:12" ht="18.75" customHeight="1">
      <c r="A371" s="112"/>
      <c r="B371" s="112"/>
      <c r="C371" s="112"/>
      <c r="D371" s="391" t="s">
        <v>224</v>
      </c>
      <c r="E371" s="391"/>
      <c r="F371" s="391"/>
      <c r="G371" s="391"/>
      <c r="H371" s="36"/>
      <c r="I371" s="18" t="s">
        <v>225</v>
      </c>
      <c r="K371" s="398" t="s">
        <v>226</v>
      </c>
      <c r="L371" s="398"/>
    </row>
    <row r="372" spans="1:12" ht="15.75" customHeight="1">
      <c r="D372" s="390" t="s">
        <v>405</v>
      </c>
      <c r="E372" s="390"/>
      <c r="F372" s="390"/>
      <c r="G372" s="390"/>
      <c r="I372" s="14"/>
      <c r="K372" s="14"/>
      <c r="L372" s="14"/>
    </row>
    <row r="373" spans="1:12" ht="15.75" customHeight="1">
      <c r="D373" s="390" t="s">
        <v>406</v>
      </c>
      <c r="E373" s="390"/>
      <c r="F373" s="390"/>
      <c r="G373" s="390"/>
      <c r="I373" s="14"/>
      <c r="K373" s="390" t="s">
        <v>228</v>
      </c>
      <c r="L373" s="390"/>
    </row>
    <row r="374" spans="1:12" ht="25.5" customHeight="1">
      <c r="D374" s="417" t="s">
        <v>493</v>
      </c>
      <c r="E374" s="417"/>
      <c r="F374" s="417"/>
      <c r="G374" s="417"/>
      <c r="H374" s="417"/>
      <c r="I374" s="15" t="s">
        <v>225</v>
      </c>
      <c r="K374" s="398" t="s">
        <v>226</v>
      </c>
      <c r="L374" s="398"/>
    </row>
  </sheetData>
  <sheetProtection formatCells="0" formatColumns="0" formatRows="0" insertColumns="0" insertRows="0" insertHyperlinks="0" deleteColumns="0" deleteRows="0" sort="0" autoFilter="0" pivotTables="0"/>
  <mergeCells count="32"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D374:H374"/>
    <mergeCell ref="D372:G372"/>
    <mergeCell ref="A30:I30"/>
    <mergeCell ref="D370:G370"/>
    <mergeCell ref="D373:G373"/>
    <mergeCell ref="D371:G371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37"/>
  <sheetViews>
    <sheetView zoomScaleNormal="100" workbookViewId="0">
      <selection activeCell="M39" sqref="M39"/>
    </sheetView>
  </sheetViews>
  <sheetFormatPr defaultColWidth="9.140625" defaultRowHeight="15"/>
  <cols>
    <col min="4" max="4" width="24.140625" customWidth="1"/>
    <col min="5" max="5" width="11.7109375" customWidth="1"/>
    <col min="6" max="6" width="4.28515625" customWidth="1"/>
    <col min="9" max="9" width="6.5703125" customWidth="1"/>
    <col min="11" max="11" width="5.28515625" customWidth="1"/>
    <col min="12" max="12" width="7.140625" customWidth="1"/>
    <col min="13" max="13" width="7.5703125" customWidth="1"/>
    <col min="14" max="14" width="17.85546875" customWidth="1"/>
  </cols>
  <sheetData>
    <row r="1" spans="1:14">
      <c r="M1" t="s">
        <v>287</v>
      </c>
    </row>
    <row r="2" spans="1:14">
      <c r="M2" t="s">
        <v>288</v>
      </c>
    </row>
    <row r="3" spans="1:14">
      <c r="B3" s="422" t="s">
        <v>289</v>
      </c>
      <c r="C3" s="423"/>
      <c r="D3" s="423"/>
      <c r="E3" s="423"/>
      <c r="M3" t="s">
        <v>290</v>
      </c>
    </row>
    <row r="4" spans="1:14">
      <c r="B4" s="424" t="s">
        <v>291</v>
      </c>
      <c r="C4" s="424"/>
      <c r="D4" s="424"/>
      <c r="E4" s="424"/>
      <c r="M4" t="s">
        <v>292</v>
      </c>
    </row>
    <row r="5" spans="1:14">
      <c r="B5" s="425" t="s">
        <v>293</v>
      </c>
      <c r="C5" s="425"/>
      <c r="D5" s="425"/>
      <c r="E5" s="425"/>
      <c r="M5" t="s">
        <v>294</v>
      </c>
    </row>
    <row r="7" spans="1:14">
      <c r="B7" s="424" t="s">
        <v>295</v>
      </c>
      <c r="C7" s="424"/>
      <c r="D7" s="424"/>
      <c r="E7" s="424"/>
    </row>
    <row r="8" spans="1:14">
      <c r="B8" s="425" t="s">
        <v>296</v>
      </c>
      <c r="C8" s="425"/>
      <c r="D8" s="425"/>
      <c r="E8" s="425"/>
    </row>
    <row r="9" spans="1:14">
      <c r="A9" s="205"/>
      <c r="B9" s="427"/>
      <c r="C9" s="427"/>
      <c r="D9" s="427"/>
      <c r="E9" s="427"/>
      <c r="F9" s="205"/>
      <c r="G9" s="205"/>
      <c r="H9" s="205"/>
      <c r="I9" s="205"/>
      <c r="J9" s="205"/>
      <c r="K9" s="205"/>
      <c r="L9" s="205"/>
      <c r="M9" s="426" t="s">
        <v>326</v>
      </c>
      <c r="N9" s="426"/>
    </row>
    <row r="10" spans="1:14">
      <c r="A10" s="206"/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</row>
    <row r="11" spans="1:14">
      <c r="A11" s="427" t="s">
        <v>325</v>
      </c>
      <c r="B11" s="427"/>
      <c r="C11" s="427"/>
      <c r="D11" s="427"/>
      <c r="E11" s="427"/>
      <c r="F11" s="427"/>
      <c r="G11" s="427"/>
      <c r="H11" s="427"/>
      <c r="I11" s="427"/>
      <c r="J11" s="427"/>
      <c r="K11" s="427"/>
      <c r="L11" s="427"/>
      <c r="M11" s="205"/>
      <c r="N11" s="205"/>
    </row>
    <row r="12" spans="1:14" hidden="1">
      <c r="M12" s="423"/>
      <c r="N12" s="423"/>
    </row>
    <row r="13" spans="1:14">
      <c r="D13" s="428">
        <v>44809</v>
      </c>
      <c r="E13" s="429"/>
    </row>
    <row r="14" spans="1:14" hidden="1">
      <c r="D14" s="207"/>
      <c r="E14" s="208"/>
    </row>
    <row r="15" spans="1:14">
      <c r="J15" s="209"/>
      <c r="N15" s="210" t="s">
        <v>297</v>
      </c>
    </row>
    <row r="16" spans="1:14">
      <c r="A16" s="211"/>
      <c r="B16" s="212"/>
      <c r="C16" s="212"/>
      <c r="D16" s="213"/>
      <c r="E16" s="430" t="s">
        <v>298</v>
      </c>
      <c r="F16" s="431"/>
      <c r="G16" s="432"/>
      <c r="H16" s="214" t="s">
        <v>299</v>
      </c>
      <c r="I16" s="213"/>
      <c r="J16" s="430" t="s">
        <v>300</v>
      </c>
      <c r="K16" s="432"/>
      <c r="L16" s="433"/>
      <c r="M16" s="434"/>
      <c r="N16" s="215" t="s">
        <v>301</v>
      </c>
    </row>
    <row r="17" spans="1:18">
      <c r="A17" s="216"/>
      <c r="B17" s="427" t="s">
        <v>302</v>
      </c>
      <c r="C17" s="427"/>
      <c r="D17" s="217"/>
      <c r="E17" s="435" t="s">
        <v>303</v>
      </c>
      <c r="F17" s="436"/>
      <c r="G17" s="437"/>
      <c r="H17" s="438" t="s">
        <v>304</v>
      </c>
      <c r="I17" s="439"/>
      <c r="J17" s="438" t="s">
        <v>305</v>
      </c>
      <c r="K17" s="439"/>
      <c r="L17" s="438" t="s">
        <v>306</v>
      </c>
      <c r="M17" s="440"/>
      <c r="N17" s="218" t="s">
        <v>307</v>
      </c>
      <c r="P17" s="205"/>
    </row>
    <row r="18" spans="1:18">
      <c r="A18" s="216"/>
      <c r="D18" s="217"/>
      <c r="E18" s="453" t="s">
        <v>308</v>
      </c>
      <c r="F18" s="430" t="s">
        <v>309</v>
      </c>
      <c r="G18" s="432"/>
      <c r="H18" s="438" t="s">
        <v>310</v>
      </c>
      <c r="I18" s="439"/>
      <c r="J18" s="219" t="s">
        <v>311</v>
      </c>
      <c r="K18" s="217"/>
      <c r="L18" s="438" t="s">
        <v>305</v>
      </c>
      <c r="M18" s="440"/>
      <c r="N18" s="218" t="s">
        <v>310</v>
      </c>
      <c r="Q18" s="205"/>
      <c r="R18" s="205"/>
    </row>
    <row r="19" spans="1:18">
      <c r="A19" s="220"/>
      <c r="B19" s="221"/>
      <c r="C19" s="221"/>
      <c r="D19" s="222"/>
      <c r="E19" s="454"/>
      <c r="F19" s="435" t="s">
        <v>312</v>
      </c>
      <c r="G19" s="437"/>
      <c r="H19" s="435" t="s">
        <v>313</v>
      </c>
      <c r="I19" s="437"/>
      <c r="J19" s="435" t="s">
        <v>313</v>
      </c>
      <c r="K19" s="437"/>
      <c r="L19" s="441"/>
      <c r="M19" s="442"/>
      <c r="N19" s="218" t="s">
        <v>313</v>
      </c>
    </row>
    <row r="20" spans="1:18">
      <c r="A20" s="443" t="s">
        <v>314</v>
      </c>
      <c r="B20" s="444"/>
      <c r="C20" s="444"/>
      <c r="D20" s="445"/>
      <c r="E20" s="449" t="s">
        <v>315</v>
      </c>
      <c r="F20" s="433" t="s">
        <v>315</v>
      </c>
      <c r="G20" s="451"/>
      <c r="H20" s="433" t="s">
        <v>315</v>
      </c>
      <c r="I20" s="451"/>
      <c r="J20" s="433" t="s">
        <v>315</v>
      </c>
      <c r="K20" s="451"/>
      <c r="L20" s="433" t="s">
        <v>315</v>
      </c>
      <c r="M20" s="451"/>
      <c r="N20" s="449"/>
    </row>
    <row r="21" spans="1:18">
      <c r="A21" s="446"/>
      <c r="B21" s="447"/>
      <c r="C21" s="447"/>
      <c r="D21" s="448"/>
      <c r="E21" s="450"/>
      <c r="F21" s="441"/>
      <c r="G21" s="452"/>
      <c r="H21" s="441"/>
      <c r="I21" s="452"/>
      <c r="J21" s="441"/>
      <c r="K21" s="452"/>
      <c r="L21" s="441"/>
      <c r="M21" s="452"/>
      <c r="N21" s="450"/>
    </row>
    <row r="22" spans="1:18">
      <c r="A22" s="455" t="s">
        <v>316</v>
      </c>
      <c r="B22" s="456"/>
      <c r="C22" s="456"/>
      <c r="D22" s="457"/>
      <c r="E22" s="223">
        <v>42000</v>
      </c>
      <c r="F22" s="458">
        <v>27000</v>
      </c>
      <c r="G22" s="459"/>
      <c r="H22" s="460">
        <v>35669.550000000003</v>
      </c>
      <c r="I22" s="461"/>
      <c r="J22" s="460">
        <v>16152</v>
      </c>
      <c r="K22" s="461"/>
      <c r="L22" s="460">
        <v>16152</v>
      </c>
      <c r="M22" s="461"/>
      <c r="N22" s="223">
        <f>(H22-J22)</f>
        <v>19517.550000000003</v>
      </c>
    </row>
    <row r="23" spans="1:18">
      <c r="A23" s="455" t="s">
        <v>317</v>
      </c>
      <c r="B23" s="456"/>
      <c r="C23" s="456"/>
      <c r="D23" s="457"/>
      <c r="E23" s="223">
        <v>16000</v>
      </c>
      <c r="F23" s="458">
        <v>12000</v>
      </c>
      <c r="G23" s="459"/>
      <c r="H23" s="460">
        <v>11735.14</v>
      </c>
      <c r="I23" s="461"/>
      <c r="J23" s="460">
        <v>9663.2000000000007</v>
      </c>
      <c r="K23" s="461"/>
      <c r="L23" s="460">
        <v>9663.2000000000007</v>
      </c>
      <c r="M23" s="461"/>
      <c r="N23" s="223">
        <f>(H23-J23)</f>
        <v>2071.9399999999987</v>
      </c>
    </row>
    <row r="24" spans="1:18">
      <c r="A24" s="462" t="s">
        <v>318</v>
      </c>
      <c r="B24" s="463"/>
      <c r="C24" s="463"/>
      <c r="D24" s="434"/>
      <c r="E24" s="223">
        <v>12000</v>
      </c>
      <c r="F24" s="458">
        <v>11000</v>
      </c>
      <c r="G24" s="459"/>
      <c r="H24" s="460">
        <v>6511.16</v>
      </c>
      <c r="I24" s="461"/>
      <c r="J24" s="460">
        <v>4798</v>
      </c>
      <c r="K24" s="461"/>
      <c r="L24" s="460">
        <v>4798</v>
      </c>
      <c r="M24" s="461"/>
      <c r="N24" s="223">
        <f>(H24-J24)</f>
        <v>1713.1599999999999</v>
      </c>
    </row>
    <row r="25" spans="1:18">
      <c r="A25" s="455" t="s">
        <v>319</v>
      </c>
      <c r="B25" s="456"/>
      <c r="C25" s="456"/>
      <c r="D25" s="457"/>
      <c r="E25" s="223"/>
      <c r="F25" s="464"/>
      <c r="G25" s="465"/>
      <c r="H25" s="466"/>
      <c r="I25" s="467"/>
      <c r="J25" s="466"/>
      <c r="K25" s="467"/>
      <c r="L25" s="466"/>
      <c r="M25" s="467"/>
      <c r="N25" s="224">
        <f>(H25-J25)</f>
        <v>0</v>
      </c>
    </row>
    <row r="26" spans="1:18">
      <c r="A26" s="455" t="s">
        <v>320</v>
      </c>
      <c r="B26" s="456"/>
      <c r="C26" s="456"/>
      <c r="D26" s="457"/>
      <c r="E26" s="223"/>
      <c r="F26" s="464"/>
      <c r="G26" s="465"/>
      <c r="H26" s="466"/>
      <c r="I26" s="467"/>
      <c r="J26" s="466"/>
      <c r="K26" s="467"/>
      <c r="L26" s="466"/>
      <c r="M26" s="467"/>
      <c r="N26" s="224">
        <f>(H26-J26)</f>
        <v>0</v>
      </c>
    </row>
    <row r="27" spans="1:18">
      <c r="A27" s="469" t="s">
        <v>321</v>
      </c>
      <c r="B27" s="470"/>
      <c r="C27" s="470"/>
      <c r="D27" s="471"/>
      <c r="E27" s="475">
        <f>(E22+E23+E24+E26)</f>
        <v>70000</v>
      </c>
      <c r="F27" s="458">
        <f>(F22+F23+F24+F26)</f>
        <v>50000</v>
      </c>
      <c r="G27" s="459"/>
      <c r="H27" s="480">
        <f>(H22+H23+H24+H26)</f>
        <v>53915.850000000006</v>
      </c>
      <c r="I27" s="481"/>
      <c r="J27" s="480">
        <f>(J22+J23+J24+J26)</f>
        <v>30613.200000000001</v>
      </c>
      <c r="K27" s="481"/>
      <c r="L27" s="480">
        <f>(L22+L23+L24+L26)</f>
        <v>30613.200000000001</v>
      </c>
      <c r="M27" s="481"/>
      <c r="N27" s="449" t="s">
        <v>315</v>
      </c>
    </row>
    <row r="28" spans="1:18">
      <c r="A28" s="472"/>
      <c r="B28" s="473"/>
      <c r="C28" s="473"/>
      <c r="D28" s="474"/>
      <c r="E28" s="477"/>
      <c r="F28" s="478"/>
      <c r="G28" s="479"/>
      <c r="H28" s="482"/>
      <c r="I28" s="483"/>
      <c r="J28" s="482"/>
      <c r="K28" s="483"/>
      <c r="L28" s="482"/>
      <c r="M28" s="483"/>
      <c r="N28" s="468"/>
    </row>
    <row r="29" spans="1:18">
      <c r="A29" s="469" t="s">
        <v>322</v>
      </c>
      <c r="B29" s="470"/>
      <c r="C29" s="470"/>
      <c r="D29" s="471"/>
      <c r="E29" s="449" t="s">
        <v>315</v>
      </c>
      <c r="F29" s="433" t="s">
        <v>315</v>
      </c>
      <c r="G29" s="451"/>
      <c r="H29" s="433" t="s">
        <v>315</v>
      </c>
      <c r="I29" s="451"/>
      <c r="J29" s="433" t="s">
        <v>315</v>
      </c>
      <c r="K29" s="451"/>
      <c r="L29" s="433" t="s">
        <v>315</v>
      </c>
      <c r="M29" s="451"/>
      <c r="N29" s="475">
        <f>(N22+N23+N24+N26)</f>
        <v>23302.65</v>
      </c>
    </row>
    <row r="30" spans="1:18">
      <c r="A30" s="472"/>
      <c r="B30" s="473"/>
      <c r="C30" s="473"/>
      <c r="D30" s="474"/>
      <c r="E30" s="450"/>
      <c r="F30" s="441"/>
      <c r="G30" s="452"/>
      <c r="H30" s="441"/>
      <c r="I30" s="452"/>
      <c r="J30" s="441"/>
      <c r="K30" s="452"/>
      <c r="L30" s="441"/>
      <c r="M30" s="452"/>
      <c r="N30" s="476"/>
    </row>
    <row r="31" spans="1:18" hidden="1"/>
    <row r="32" spans="1:18">
      <c r="A32" s="486" t="s">
        <v>323</v>
      </c>
      <c r="B32" s="486"/>
      <c r="C32" s="486"/>
      <c r="H32" s="424"/>
      <c r="I32" s="424"/>
      <c r="K32" s="424" t="s">
        <v>223</v>
      </c>
      <c r="L32" s="424"/>
      <c r="M32" s="424"/>
      <c r="N32" s="424"/>
    </row>
    <row r="33" spans="1:14" ht="15" customHeight="1">
      <c r="H33" s="484" t="s">
        <v>225</v>
      </c>
      <c r="I33" s="484"/>
      <c r="K33" s="484" t="s">
        <v>226</v>
      </c>
      <c r="L33" s="484"/>
      <c r="M33" s="484"/>
      <c r="N33" s="484"/>
    </row>
    <row r="34" spans="1:14">
      <c r="G34" s="209"/>
      <c r="H34" s="209"/>
      <c r="I34" s="209"/>
      <c r="J34" s="209"/>
      <c r="K34" s="209"/>
      <c r="L34" s="209"/>
      <c r="M34" s="209"/>
      <c r="N34" s="209"/>
    </row>
    <row r="35" spans="1:14" ht="30.75" customHeight="1">
      <c r="A35" s="487" t="s">
        <v>227</v>
      </c>
      <c r="B35" s="487"/>
      <c r="C35" s="487"/>
      <c r="D35" s="487"/>
      <c r="H35" s="424"/>
      <c r="I35" s="424"/>
      <c r="K35" s="488"/>
      <c r="L35" s="488"/>
      <c r="M35" s="488" t="s">
        <v>228</v>
      </c>
      <c r="N35" s="488"/>
    </row>
    <row r="36" spans="1:14">
      <c r="G36" t="s">
        <v>324</v>
      </c>
      <c r="H36" s="484" t="s">
        <v>225</v>
      </c>
      <c r="I36" s="484"/>
      <c r="K36" s="484" t="s">
        <v>226</v>
      </c>
      <c r="L36" s="484"/>
      <c r="M36" s="484"/>
      <c r="N36" s="484"/>
    </row>
    <row r="37" spans="1:14" s="153" customFormat="1" ht="12.75">
      <c r="B37" s="485" t="s">
        <v>285</v>
      </c>
      <c r="C37" s="485"/>
      <c r="D37" s="485"/>
      <c r="E37" s="485"/>
      <c r="F37" s="485"/>
      <c r="G37" s="485"/>
      <c r="H37" s="485"/>
      <c r="I37" s="159"/>
      <c r="J37" s="159"/>
      <c r="K37" s="159"/>
    </row>
  </sheetData>
  <mergeCells count="84">
    <mergeCell ref="H36:I36"/>
    <mergeCell ref="K36:N36"/>
    <mergeCell ref="B37:H37"/>
    <mergeCell ref="A32:C32"/>
    <mergeCell ref="H32:I32"/>
    <mergeCell ref="K32:N32"/>
    <mergeCell ref="H33:I33"/>
    <mergeCell ref="K33:N33"/>
    <mergeCell ref="A35:D35"/>
    <mergeCell ref="H35:I35"/>
    <mergeCell ref="K35:L35"/>
    <mergeCell ref="M35:N35"/>
    <mergeCell ref="N27:N28"/>
    <mergeCell ref="A29:D30"/>
    <mergeCell ref="E29:E30"/>
    <mergeCell ref="F29:G30"/>
    <mergeCell ref="H29:I30"/>
    <mergeCell ref="J29:K30"/>
    <mergeCell ref="L29:M30"/>
    <mergeCell ref="N29:N30"/>
    <mergeCell ref="A27:D28"/>
    <mergeCell ref="E27:E28"/>
    <mergeCell ref="F27:G28"/>
    <mergeCell ref="H27:I28"/>
    <mergeCell ref="J27:K28"/>
    <mergeCell ref="L27:M28"/>
    <mergeCell ref="A25:D25"/>
    <mergeCell ref="F25:G25"/>
    <mergeCell ref="H25:I25"/>
    <mergeCell ref="J25:K25"/>
    <mergeCell ref="L25:M25"/>
    <mergeCell ref="A26:D26"/>
    <mergeCell ref="F26:G26"/>
    <mergeCell ref="H26:I26"/>
    <mergeCell ref="J26:K26"/>
    <mergeCell ref="L26:M26"/>
    <mergeCell ref="A23:D23"/>
    <mergeCell ref="F23:G23"/>
    <mergeCell ref="H23:I23"/>
    <mergeCell ref="J23:K23"/>
    <mergeCell ref="L23:M23"/>
    <mergeCell ref="A24:D24"/>
    <mergeCell ref="F24:G24"/>
    <mergeCell ref="H24:I24"/>
    <mergeCell ref="J24:K24"/>
    <mergeCell ref="L24:M24"/>
    <mergeCell ref="N20:N21"/>
    <mergeCell ref="A22:D22"/>
    <mergeCell ref="F22:G22"/>
    <mergeCell ref="H22:I22"/>
    <mergeCell ref="J22:K22"/>
    <mergeCell ref="L22:M22"/>
    <mergeCell ref="H19:I19"/>
    <mergeCell ref="J19:K19"/>
    <mergeCell ref="L19:M19"/>
    <mergeCell ref="A20:D21"/>
    <mergeCell ref="E20:E21"/>
    <mergeCell ref="F20:G21"/>
    <mergeCell ref="H20:I21"/>
    <mergeCell ref="J20:K21"/>
    <mergeCell ref="L20:M21"/>
    <mergeCell ref="E18:E19"/>
    <mergeCell ref="F18:G18"/>
    <mergeCell ref="H18:I18"/>
    <mergeCell ref="L18:M18"/>
    <mergeCell ref="F19:G19"/>
    <mergeCell ref="B17:C17"/>
    <mergeCell ref="E17:G17"/>
    <mergeCell ref="H17:I17"/>
    <mergeCell ref="J17:K17"/>
    <mergeCell ref="L17:M17"/>
    <mergeCell ref="M9:N9"/>
    <mergeCell ref="A11:L11"/>
    <mergeCell ref="M12:N12"/>
    <mergeCell ref="D13:E13"/>
    <mergeCell ref="E16:G16"/>
    <mergeCell ref="J16:K16"/>
    <mergeCell ref="L16:M16"/>
    <mergeCell ref="B9:E9"/>
    <mergeCell ref="B3:E3"/>
    <mergeCell ref="B4:E4"/>
    <mergeCell ref="B5:E5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R57"/>
  <sheetViews>
    <sheetView workbookViewId="0">
      <selection activeCell="J14" sqref="J14"/>
    </sheetView>
  </sheetViews>
  <sheetFormatPr defaultColWidth="9.140625" defaultRowHeight="15"/>
  <cols>
    <col min="1" max="1" width="5.7109375" style="153" customWidth="1"/>
    <col min="2" max="2" width="12.7109375" style="153" customWidth="1"/>
    <col min="3" max="3" width="42" style="154" customWidth="1"/>
    <col min="4" max="4" width="14.5703125" style="154" customWidth="1"/>
    <col min="5" max="5" width="17" style="154" customWidth="1"/>
    <col min="6" max="6" width="16.85546875" style="154" customWidth="1"/>
    <col min="7" max="7" width="13.85546875" style="153" customWidth="1"/>
    <col min="8" max="8" width="20.85546875" style="153" customWidth="1"/>
    <col min="9" max="9" width="9.28515625" style="153" customWidth="1"/>
    <col min="10" max="10" width="9.85546875" style="153" customWidth="1"/>
    <col min="11" max="11" width="8" style="153" customWidth="1"/>
    <col min="12" max="12" width="7.85546875" style="153" customWidth="1"/>
    <col min="13" max="15" width="0" style="153" hidden="1" customWidth="1"/>
    <col min="16" max="16384" width="9.140625" style="153"/>
  </cols>
  <sheetData>
    <row r="1" spans="2:18" ht="12" customHeight="1">
      <c r="H1" s="490" t="s">
        <v>259</v>
      </c>
      <c r="I1" s="486"/>
    </row>
    <row r="2" spans="2:18" ht="12" customHeight="1">
      <c r="D2" s="155"/>
      <c r="E2" s="155"/>
      <c r="F2" s="491" t="s">
        <v>260</v>
      </c>
      <c r="G2" s="492"/>
      <c r="H2" s="492"/>
      <c r="I2" s="493"/>
      <c r="J2" s="156"/>
      <c r="K2" s="156"/>
    </row>
    <row r="3" spans="2:18" ht="12" customHeight="1">
      <c r="D3" s="155"/>
      <c r="E3" s="155"/>
      <c r="F3" s="491" t="s">
        <v>261</v>
      </c>
      <c r="G3" s="492"/>
      <c r="H3" s="492"/>
      <c r="I3" s="156"/>
      <c r="J3" s="156"/>
      <c r="K3" s="156"/>
    </row>
    <row r="4" spans="2:18" ht="12" customHeight="1">
      <c r="D4" s="155"/>
      <c r="E4" s="155"/>
      <c r="F4" s="491" t="s">
        <v>262</v>
      </c>
      <c r="G4" s="492"/>
      <c r="H4" s="492"/>
      <c r="I4" s="156"/>
      <c r="J4" s="156"/>
      <c r="K4" s="156"/>
    </row>
    <row r="5" spans="2:18" ht="12" customHeight="1">
      <c r="D5" s="155"/>
      <c r="E5" s="155"/>
      <c r="F5" s="155" t="s">
        <v>263</v>
      </c>
      <c r="G5" s="155"/>
      <c r="H5" s="155"/>
      <c r="I5" s="155"/>
      <c r="J5" s="156"/>
      <c r="K5" s="156"/>
    </row>
    <row r="6" spans="2:18" ht="21.75" customHeight="1">
      <c r="C6" s="494" t="s">
        <v>264</v>
      </c>
      <c r="D6" s="494"/>
      <c r="E6" s="494"/>
      <c r="F6" s="494"/>
      <c r="G6" s="494"/>
      <c r="H6" s="494"/>
      <c r="I6" s="157"/>
      <c r="J6" s="158"/>
      <c r="K6" s="155"/>
    </row>
    <row r="7" spans="2:18" ht="9" customHeight="1">
      <c r="B7" s="159"/>
      <c r="C7" s="157"/>
      <c r="D7" s="157"/>
      <c r="E7" s="157"/>
      <c r="F7" s="157"/>
      <c r="G7" s="157"/>
      <c r="H7" s="157"/>
      <c r="I7" s="159"/>
      <c r="J7" s="159"/>
      <c r="K7" s="159"/>
    </row>
    <row r="8" spans="2:18" ht="15.75" customHeight="1">
      <c r="B8" s="159"/>
      <c r="C8" s="160"/>
      <c r="D8" s="161" t="s">
        <v>265</v>
      </c>
      <c r="E8" s="161"/>
      <c r="F8" s="160"/>
      <c r="G8" s="160"/>
      <c r="H8" s="160"/>
      <c r="I8" s="159"/>
      <c r="J8" s="159"/>
      <c r="K8" s="159"/>
      <c r="N8" s="155"/>
      <c r="O8" s="155"/>
      <c r="P8" s="155"/>
      <c r="Q8" s="155"/>
      <c r="R8" s="155"/>
    </row>
    <row r="9" spans="2:18" ht="19.5" customHeight="1">
      <c r="C9" s="489" t="s">
        <v>266</v>
      </c>
      <c r="D9" s="489"/>
      <c r="E9" s="489"/>
      <c r="F9" s="489"/>
      <c r="G9" s="489"/>
      <c r="H9" s="489"/>
      <c r="I9" s="162"/>
      <c r="J9" s="162"/>
      <c r="K9" s="162"/>
      <c r="L9" s="162"/>
      <c r="M9" s="162"/>
      <c r="N9" s="162"/>
      <c r="O9" s="162"/>
      <c r="P9" s="162"/>
      <c r="Q9" s="162"/>
      <c r="R9" s="162"/>
    </row>
    <row r="10" spans="2:18" ht="50.25" customHeight="1">
      <c r="B10" s="495" t="s">
        <v>327</v>
      </c>
      <c r="C10" s="495"/>
      <c r="D10" s="495"/>
      <c r="E10" s="495"/>
      <c r="F10" s="495"/>
      <c r="G10" s="495"/>
      <c r="H10" s="495"/>
      <c r="I10" s="163"/>
      <c r="J10" s="163"/>
      <c r="K10" s="163"/>
      <c r="L10" s="164"/>
      <c r="M10" s="164"/>
      <c r="N10" s="164"/>
      <c r="O10" s="164"/>
      <c r="P10" s="164"/>
      <c r="Q10" s="164"/>
      <c r="R10" s="164"/>
    </row>
    <row r="11" spans="2:18" ht="28.5" customHeight="1">
      <c r="C11" s="157"/>
      <c r="D11" s="157"/>
      <c r="E11" s="165" t="s">
        <v>286</v>
      </c>
      <c r="F11" s="166"/>
    </row>
    <row r="12" spans="2:18" ht="12.75">
      <c r="C12" s="157"/>
      <c r="D12" s="496" t="s">
        <v>267</v>
      </c>
      <c r="E12" s="496"/>
      <c r="F12" s="153"/>
    </row>
    <row r="13" spans="2:18">
      <c r="C13" s="157"/>
      <c r="D13" s="153"/>
      <c r="E13" s="167" t="s">
        <v>268</v>
      </c>
      <c r="F13" s="168"/>
    </row>
    <row r="14" spans="2:18" ht="12.75">
      <c r="C14" s="153"/>
      <c r="D14" s="153"/>
      <c r="E14" s="169" t="s">
        <v>269</v>
      </c>
      <c r="F14" s="170"/>
    </row>
    <row r="15" spans="2:18" ht="12" customHeight="1">
      <c r="B15" s="164"/>
    </row>
    <row r="16" spans="2:18" ht="12.75" customHeight="1">
      <c r="B16" s="171"/>
      <c r="H16" s="170" t="s">
        <v>270</v>
      </c>
    </row>
    <row r="17" spans="2:12" ht="22.5" customHeight="1">
      <c r="B17" s="497" t="s">
        <v>271</v>
      </c>
      <c r="C17" s="497" t="s">
        <v>272</v>
      </c>
      <c r="D17" s="499" t="s">
        <v>273</v>
      </c>
      <c r="E17" s="500"/>
      <c r="F17" s="500"/>
      <c r="G17" s="500"/>
      <c r="H17" s="501"/>
    </row>
    <row r="18" spans="2:12" ht="21" hidden="1" customHeight="1">
      <c r="B18" s="498"/>
      <c r="C18" s="498"/>
      <c r="D18" s="172"/>
      <c r="E18" s="173"/>
      <c r="F18" s="173"/>
      <c r="G18" s="173"/>
      <c r="H18" s="174"/>
    </row>
    <row r="19" spans="2:12" ht="12.75" hidden="1" customHeight="1">
      <c r="B19" s="498"/>
      <c r="C19" s="498"/>
      <c r="D19" s="497" t="s">
        <v>274</v>
      </c>
      <c r="E19" s="497" t="s">
        <v>275</v>
      </c>
      <c r="F19" s="503" t="s">
        <v>276</v>
      </c>
      <c r="G19" s="497" t="s">
        <v>277</v>
      </c>
      <c r="H19" s="497" t="s">
        <v>278</v>
      </c>
    </row>
    <row r="20" spans="2:12" ht="44.25" customHeight="1">
      <c r="B20" s="498"/>
      <c r="C20" s="498"/>
      <c r="D20" s="502"/>
      <c r="E20" s="502"/>
      <c r="F20" s="504"/>
      <c r="G20" s="502"/>
      <c r="H20" s="502"/>
    </row>
    <row r="21" spans="2:12" ht="11.25" customHeight="1">
      <c r="B21" s="175">
        <v>1</v>
      </c>
      <c r="C21" s="176">
        <v>2</v>
      </c>
      <c r="D21" s="175">
        <v>3</v>
      </c>
      <c r="E21" s="175">
        <v>4</v>
      </c>
      <c r="F21" s="175">
        <v>5</v>
      </c>
      <c r="G21" s="175">
        <v>6</v>
      </c>
      <c r="H21" s="175">
        <v>7</v>
      </c>
    </row>
    <row r="22" spans="2:12" ht="17.25" customHeight="1">
      <c r="B22" s="177">
        <v>731</v>
      </c>
      <c r="C22" s="177" t="s">
        <v>279</v>
      </c>
      <c r="D22" s="178">
        <v>2331.42</v>
      </c>
      <c r="E22" s="179">
        <v>3667.52</v>
      </c>
      <c r="F22" s="179">
        <v>3927</v>
      </c>
      <c r="G22" s="180"/>
      <c r="H22" s="181">
        <f>D22+E22-F22-G22</f>
        <v>2071.9400000000005</v>
      </c>
    </row>
    <row r="23" spans="2:12" ht="18.75" customHeight="1">
      <c r="B23" s="177">
        <v>741</v>
      </c>
      <c r="C23" s="177" t="s">
        <v>280</v>
      </c>
      <c r="D23" s="178">
        <v>16455.71</v>
      </c>
      <c r="E23" s="179">
        <v>9225</v>
      </c>
      <c r="F23" s="179">
        <v>4450</v>
      </c>
      <c r="G23" s="182"/>
      <c r="H23" s="181">
        <f>D23+E23-F23-G23</f>
        <v>21230.71</v>
      </c>
    </row>
    <row r="24" spans="2:12" ht="14.45" customHeight="1">
      <c r="B24" s="177"/>
      <c r="C24" s="177"/>
      <c r="D24" s="183"/>
      <c r="E24" s="184"/>
      <c r="F24" s="184"/>
      <c r="G24" s="182"/>
      <c r="H24" s="182"/>
    </row>
    <row r="25" spans="2:12" ht="14.45" customHeight="1">
      <c r="B25" s="177"/>
      <c r="C25" s="177"/>
      <c r="D25" s="183"/>
      <c r="E25" s="185"/>
      <c r="F25" s="185"/>
      <c r="G25" s="182"/>
      <c r="H25" s="182"/>
    </row>
    <row r="26" spans="2:12" ht="14.45" customHeight="1">
      <c r="B26" s="177"/>
      <c r="C26" s="177"/>
      <c r="D26" s="183"/>
      <c r="E26" s="185"/>
      <c r="F26" s="185"/>
      <c r="G26" s="182"/>
      <c r="H26" s="182"/>
    </row>
    <row r="27" spans="2:12" ht="14.45" customHeight="1">
      <c r="B27" s="186"/>
      <c r="C27" s="187" t="s">
        <v>281</v>
      </c>
      <c r="D27" s="188">
        <f>SUM(D22:D26)</f>
        <v>18787.129999999997</v>
      </c>
      <c r="E27" s="189">
        <f>SUM(E22:E26)</f>
        <v>12892.52</v>
      </c>
      <c r="F27" s="189">
        <f>SUM(F22:F26)</f>
        <v>8377</v>
      </c>
      <c r="G27" s="186">
        <v>0</v>
      </c>
      <c r="H27" s="181">
        <f>SUM(H22:H26)</f>
        <v>23302.65</v>
      </c>
    </row>
    <row r="29" spans="2:12" ht="12.75">
      <c r="C29" s="153"/>
      <c r="D29" s="153"/>
      <c r="E29" s="153"/>
      <c r="F29" s="153"/>
    </row>
    <row r="30" spans="2:12" ht="15.75">
      <c r="B30" s="507" t="s">
        <v>222</v>
      </c>
      <c r="C30" s="507"/>
      <c r="D30" s="190"/>
      <c r="E30" s="191"/>
      <c r="F30" s="153"/>
      <c r="G30" s="507" t="s">
        <v>223</v>
      </c>
      <c r="H30" s="507"/>
      <c r="J30" s="190"/>
      <c r="L30" s="162"/>
    </row>
    <row r="31" spans="2:12" ht="21.75" customHeight="1">
      <c r="B31" s="505" t="s">
        <v>282</v>
      </c>
      <c r="C31" s="505"/>
      <c r="D31" s="192"/>
      <c r="E31" s="193" t="s">
        <v>225</v>
      </c>
      <c r="F31" s="194"/>
      <c r="G31" s="506" t="s">
        <v>226</v>
      </c>
      <c r="H31" s="506"/>
      <c r="I31" s="195"/>
      <c r="J31" s="196"/>
      <c r="L31" s="197"/>
    </row>
    <row r="32" spans="2:12" ht="15.75" customHeight="1">
      <c r="B32" s="508"/>
      <c r="C32" s="508"/>
      <c r="D32" s="508"/>
      <c r="E32" s="508"/>
      <c r="F32" s="153"/>
      <c r="I32" s="168"/>
      <c r="J32" s="166"/>
      <c r="K32" s="166"/>
      <c r="L32" s="162"/>
    </row>
    <row r="33" spans="2:14" ht="14.25" customHeight="1">
      <c r="B33" s="508" t="s">
        <v>283</v>
      </c>
      <c r="C33" s="508"/>
      <c r="D33" s="508"/>
      <c r="E33" s="508"/>
      <c r="F33" s="153"/>
      <c r="G33" s="507" t="s">
        <v>228</v>
      </c>
      <c r="H33" s="507"/>
      <c r="I33" s="198"/>
      <c r="J33" s="190"/>
      <c r="L33" s="162"/>
      <c r="N33" s="199"/>
    </row>
    <row r="34" spans="2:14" ht="48.75" customHeight="1">
      <c r="B34" s="505" t="s">
        <v>284</v>
      </c>
      <c r="C34" s="505"/>
      <c r="D34" s="200"/>
      <c r="E34" s="193" t="s">
        <v>225</v>
      </c>
      <c r="F34" s="193"/>
      <c r="G34" s="506" t="s">
        <v>226</v>
      </c>
      <c r="H34" s="506"/>
      <c r="I34" s="201"/>
      <c r="J34" s="196"/>
      <c r="L34" s="197"/>
      <c r="N34" s="202"/>
    </row>
    <row r="35" spans="2:14" ht="15" customHeight="1">
      <c r="B35" s="485" t="s">
        <v>285</v>
      </c>
      <c r="C35" s="485"/>
      <c r="D35" s="485"/>
      <c r="E35" s="485"/>
      <c r="F35" s="485"/>
      <c r="G35" s="485"/>
      <c r="H35" s="485"/>
      <c r="I35" s="159"/>
      <c r="J35" s="159"/>
      <c r="K35" s="159"/>
    </row>
    <row r="36" spans="2:14">
      <c r="B36" s="159"/>
      <c r="C36" s="203"/>
      <c r="D36" s="203"/>
      <c r="E36" s="203"/>
      <c r="F36" s="203"/>
      <c r="G36" s="159"/>
      <c r="H36" s="159"/>
      <c r="I36" s="159"/>
      <c r="J36" s="159"/>
      <c r="K36" s="159"/>
    </row>
    <row r="37" spans="2:14">
      <c r="B37" s="159"/>
      <c r="C37" s="203"/>
      <c r="D37" s="203"/>
      <c r="E37" s="203"/>
      <c r="F37" s="203"/>
      <c r="G37" s="159"/>
      <c r="H37" s="159"/>
      <c r="I37" s="159"/>
      <c r="J37" s="159"/>
      <c r="K37" s="159"/>
    </row>
    <row r="38" spans="2:14">
      <c r="B38" s="159"/>
      <c r="C38" s="203"/>
      <c r="D38" s="203"/>
      <c r="E38" s="203"/>
      <c r="F38" s="203"/>
      <c r="G38" s="159"/>
      <c r="H38" s="159"/>
      <c r="I38" s="159"/>
      <c r="J38" s="159"/>
      <c r="K38" s="159"/>
    </row>
    <row r="39" spans="2:14">
      <c r="B39" s="159"/>
      <c r="C39" s="203"/>
      <c r="D39" s="203"/>
      <c r="E39" s="203"/>
      <c r="F39" s="203"/>
      <c r="G39" s="159"/>
      <c r="H39" s="159"/>
      <c r="I39" s="159"/>
      <c r="J39" s="159"/>
      <c r="K39" s="159"/>
    </row>
    <row r="40" spans="2:14">
      <c r="B40" s="159"/>
      <c r="C40" s="203"/>
      <c r="D40" s="203"/>
      <c r="E40" s="203"/>
      <c r="F40" s="203"/>
      <c r="G40" s="159"/>
      <c r="H40" s="159"/>
      <c r="I40" s="159"/>
      <c r="J40" s="159"/>
      <c r="K40" s="159"/>
    </row>
    <row r="41" spans="2:14">
      <c r="B41" s="159"/>
      <c r="C41" s="203"/>
      <c r="D41" s="203"/>
      <c r="E41" s="203"/>
      <c r="F41" s="203"/>
      <c r="G41" s="159"/>
      <c r="H41" s="159"/>
      <c r="I41" s="159"/>
      <c r="J41" s="159"/>
      <c r="K41" s="159"/>
    </row>
    <row r="42" spans="2:14">
      <c r="B42" s="159"/>
      <c r="C42" s="203"/>
      <c r="D42" s="203"/>
      <c r="E42" s="203"/>
      <c r="F42" s="203"/>
      <c r="G42" s="159"/>
      <c r="H42" s="159"/>
      <c r="I42" s="159"/>
      <c r="J42" s="159"/>
      <c r="K42" s="159"/>
    </row>
    <row r="43" spans="2:14">
      <c r="B43" s="159"/>
      <c r="C43" s="203"/>
      <c r="D43" s="203"/>
      <c r="E43" s="203"/>
      <c r="F43" s="203"/>
      <c r="G43" s="159"/>
      <c r="H43" s="159"/>
      <c r="I43" s="159"/>
      <c r="J43" s="159"/>
      <c r="K43" s="159"/>
    </row>
    <row r="44" spans="2:14">
      <c r="B44" s="159"/>
      <c r="C44" s="203"/>
      <c r="D44" s="203"/>
      <c r="E44" s="203"/>
      <c r="F44" s="203"/>
      <c r="G44" s="159"/>
      <c r="H44" s="159"/>
      <c r="I44" s="159"/>
      <c r="J44" s="159"/>
      <c r="K44" s="159"/>
    </row>
    <row r="45" spans="2:14">
      <c r="B45" s="159"/>
      <c r="C45" s="203"/>
      <c r="D45" s="203"/>
      <c r="E45" s="203"/>
      <c r="F45" s="203"/>
      <c r="G45" s="159"/>
      <c r="H45" s="159"/>
      <c r="I45" s="159"/>
      <c r="J45" s="159"/>
      <c r="K45" s="159"/>
    </row>
    <row r="46" spans="2:14">
      <c r="B46" s="159"/>
      <c r="C46" s="203"/>
      <c r="D46" s="203"/>
      <c r="E46" s="203"/>
      <c r="F46" s="203"/>
      <c r="G46" s="159"/>
      <c r="H46" s="159"/>
      <c r="I46" s="159"/>
      <c r="J46" s="159"/>
      <c r="K46" s="159"/>
    </row>
    <row r="47" spans="2:14">
      <c r="B47" s="159"/>
      <c r="C47" s="203"/>
      <c r="D47" s="203"/>
      <c r="E47" s="203"/>
      <c r="F47" s="203"/>
      <c r="G47" s="159"/>
      <c r="H47" s="159"/>
      <c r="I47" s="159"/>
      <c r="J47" s="159"/>
      <c r="K47" s="159"/>
    </row>
    <row r="48" spans="2:14">
      <c r="B48" s="159"/>
      <c r="C48" s="203"/>
      <c r="D48" s="203"/>
      <c r="E48" s="203"/>
      <c r="F48" s="203"/>
      <c r="G48" s="159"/>
      <c r="H48" s="159"/>
      <c r="I48" s="159"/>
      <c r="J48" s="159"/>
      <c r="K48" s="159"/>
    </row>
    <row r="49" spans="2:11">
      <c r="B49" s="159"/>
      <c r="C49" s="203"/>
      <c r="D49" s="203"/>
      <c r="E49" s="203"/>
      <c r="F49" s="203"/>
      <c r="G49" s="159"/>
      <c r="H49" s="159"/>
      <c r="I49" s="159"/>
      <c r="J49" s="159"/>
      <c r="K49" s="159"/>
    </row>
    <row r="50" spans="2:11">
      <c r="B50" s="159"/>
      <c r="C50" s="203"/>
      <c r="D50" s="203"/>
      <c r="E50" s="203"/>
      <c r="F50" s="203"/>
      <c r="G50" s="159"/>
      <c r="H50" s="159"/>
      <c r="I50" s="159"/>
      <c r="J50" s="159"/>
      <c r="K50" s="159"/>
    </row>
    <row r="51" spans="2:11">
      <c r="B51" s="159"/>
      <c r="C51" s="203"/>
      <c r="D51" s="203"/>
      <c r="E51" s="203"/>
      <c r="F51" s="203"/>
      <c r="G51" s="159"/>
      <c r="H51" s="159"/>
      <c r="I51" s="159"/>
      <c r="J51" s="159"/>
      <c r="K51" s="159"/>
    </row>
    <row r="52" spans="2:11">
      <c r="B52" s="159"/>
      <c r="C52" s="203"/>
      <c r="D52" s="203"/>
      <c r="E52" s="203"/>
      <c r="F52" s="203"/>
      <c r="G52" s="159"/>
      <c r="H52" s="159"/>
      <c r="I52" s="159"/>
      <c r="J52" s="159"/>
      <c r="K52" s="159"/>
    </row>
    <row r="53" spans="2:11">
      <c r="B53" s="159"/>
      <c r="C53" s="203"/>
      <c r="D53" s="203"/>
      <c r="E53" s="203"/>
      <c r="F53" s="203"/>
      <c r="G53" s="159"/>
      <c r="H53" s="159"/>
      <c r="I53" s="159"/>
      <c r="J53" s="159"/>
      <c r="K53" s="159"/>
    </row>
    <row r="54" spans="2:11">
      <c r="B54" s="159"/>
      <c r="C54" s="203"/>
      <c r="D54" s="203"/>
      <c r="E54" s="203"/>
      <c r="F54" s="203"/>
      <c r="G54" s="159"/>
      <c r="H54" s="159"/>
      <c r="I54" s="159"/>
      <c r="J54" s="159"/>
      <c r="K54" s="159"/>
    </row>
    <row r="55" spans="2:11">
      <c r="B55" s="159"/>
      <c r="C55" s="203"/>
      <c r="D55" s="203"/>
      <c r="E55" s="203"/>
      <c r="F55" s="203"/>
      <c r="G55" s="159"/>
      <c r="H55" s="159"/>
      <c r="I55" s="159"/>
      <c r="J55" s="159"/>
      <c r="K55" s="159"/>
    </row>
    <row r="56" spans="2:11">
      <c r="B56" s="159"/>
      <c r="C56" s="203"/>
      <c r="D56" s="203"/>
      <c r="E56" s="203"/>
      <c r="F56" s="203"/>
      <c r="G56" s="159"/>
      <c r="H56" s="159"/>
      <c r="I56" s="159"/>
      <c r="J56" s="159"/>
      <c r="K56" s="159"/>
    </row>
    <row r="57" spans="2:11">
      <c r="B57" s="159"/>
      <c r="C57" s="203"/>
      <c r="D57" s="203"/>
      <c r="E57" s="203"/>
      <c r="F57" s="203"/>
      <c r="G57" s="159"/>
      <c r="H57" s="159"/>
      <c r="I57" s="159"/>
      <c r="J57" s="159"/>
      <c r="K57" s="159"/>
    </row>
  </sheetData>
  <mergeCells count="26">
    <mergeCell ref="B34:C34"/>
    <mergeCell ref="G34:H34"/>
    <mergeCell ref="B35:H35"/>
    <mergeCell ref="B30:C30"/>
    <mergeCell ref="G30:H30"/>
    <mergeCell ref="B31:C31"/>
    <mergeCell ref="G31:H31"/>
    <mergeCell ref="B32:E32"/>
    <mergeCell ref="B33:E33"/>
    <mergeCell ref="G33:H33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H19:H20"/>
    <mergeCell ref="C9:H9"/>
    <mergeCell ref="H1:I1"/>
    <mergeCell ref="F2:I2"/>
    <mergeCell ref="F3:H3"/>
    <mergeCell ref="F4:H4"/>
    <mergeCell ref="C6:H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57"/>
  <sheetViews>
    <sheetView zoomScaleNormal="100" workbookViewId="0">
      <selection activeCell="D24" sqref="D24"/>
    </sheetView>
  </sheetViews>
  <sheetFormatPr defaultColWidth="9.140625" defaultRowHeight="15"/>
  <cols>
    <col min="1" max="1" width="9.28515625" customWidth="1"/>
    <col min="2" max="2" width="36.7109375" customWidth="1"/>
    <col min="3" max="3" width="10.85546875" customWidth="1"/>
    <col min="4" max="4" width="9.5703125" customWidth="1"/>
    <col min="5" max="5" width="8.5703125" customWidth="1"/>
    <col min="6" max="6" width="7.140625" customWidth="1"/>
    <col min="7" max="7" width="7.85546875" customWidth="1"/>
    <col min="8" max="8" width="9.5703125" customWidth="1"/>
  </cols>
  <sheetData>
    <row r="1" spans="1:8" ht="7.5" customHeight="1"/>
    <row r="2" spans="1:8">
      <c r="B2" s="225"/>
      <c r="E2" s="486" t="s">
        <v>328</v>
      </c>
      <c r="F2" s="486"/>
      <c r="G2" s="486"/>
      <c r="H2" s="486"/>
    </row>
    <row r="3" spans="1:8">
      <c r="A3" s="205"/>
      <c r="B3" s="225"/>
      <c r="E3" s="486" t="s">
        <v>288</v>
      </c>
      <c r="F3" s="486"/>
      <c r="G3" s="486"/>
      <c r="H3" s="486"/>
    </row>
    <row r="4" spans="1:8">
      <c r="E4" s="486" t="s">
        <v>290</v>
      </c>
      <c r="F4" s="486"/>
      <c r="G4" s="486"/>
      <c r="H4" s="486"/>
    </row>
    <row r="5" spans="1:8" ht="12.75" customHeight="1">
      <c r="E5" s="486" t="s">
        <v>329</v>
      </c>
      <c r="F5" s="486"/>
      <c r="G5" s="486"/>
      <c r="H5" s="486"/>
    </row>
    <row r="6" spans="1:8" ht="18" customHeight="1">
      <c r="B6" s="226" t="s">
        <v>330</v>
      </c>
      <c r="E6" s="486" t="s">
        <v>331</v>
      </c>
      <c r="F6" s="486"/>
      <c r="G6" s="486"/>
      <c r="H6" s="486"/>
    </row>
    <row r="7" spans="1:8" hidden="1">
      <c r="F7" s="204"/>
      <c r="G7" s="204"/>
      <c r="H7" s="204"/>
    </row>
    <row r="8" spans="1:8">
      <c r="B8" s="227" t="s">
        <v>332</v>
      </c>
    </row>
    <row r="9" spans="1:8" ht="13.5" customHeight="1">
      <c r="A9" s="509" t="s">
        <v>293</v>
      </c>
      <c r="B9" s="510"/>
      <c r="C9" s="509"/>
      <c r="D9" s="509"/>
      <c r="E9" s="228"/>
      <c r="F9" s="228"/>
      <c r="G9" s="228"/>
      <c r="H9" s="228"/>
    </row>
    <row r="10" spans="1:8" hidden="1"/>
    <row r="11" spans="1:8" ht="15" customHeight="1">
      <c r="A11" s="427" t="s">
        <v>384</v>
      </c>
      <c r="B11" s="427"/>
      <c r="C11" s="427"/>
      <c r="D11" s="427"/>
      <c r="E11" s="427"/>
      <c r="F11" s="427"/>
      <c r="G11" s="427"/>
      <c r="H11" s="427"/>
    </row>
    <row r="12" spans="1:8">
      <c r="F12" s="511" t="s">
        <v>333</v>
      </c>
      <c r="G12" s="511"/>
      <c r="H12" s="511"/>
    </row>
    <row r="13" spans="1:8">
      <c r="C13" s="512"/>
      <c r="D13" s="512"/>
      <c r="E13" s="512"/>
      <c r="F13" s="205"/>
      <c r="G13" s="513" t="s">
        <v>334</v>
      </c>
      <c r="H13" s="513"/>
    </row>
    <row r="14" spans="1:8" ht="12.75" customHeight="1">
      <c r="A14" s="514" t="s">
        <v>25</v>
      </c>
      <c r="B14" s="514" t="s">
        <v>26</v>
      </c>
      <c r="C14" s="517" t="s">
        <v>335</v>
      </c>
      <c r="D14" s="520" t="s">
        <v>336</v>
      </c>
      <c r="E14" s="520"/>
      <c r="F14" s="520"/>
      <c r="G14" s="520"/>
      <c r="H14" s="520"/>
    </row>
    <row r="15" spans="1:8" ht="9.75" customHeight="1">
      <c r="A15" s="515"/>
      <c r="B15" s="515"/>
      <c r="C15" s="518"/>
      <c r="D15" s="521" t="s">
        <v>337</v>
      </c>
      <c r="E15" s="521" t="s">
        <v>338</v>
      </c>
      <c r="F15" s="521" t="s">
        <v>339</v>
      </c>
      <c r="G15" s="521" t="s">
        <v>340</v>
      </c>
      <c r="H15" s="521" t="s">
        <v>341</v>
      </c>
    </row>
    <row r="16" spans="1:8">
      <c r="A16" s="515"/>
      <c r="B16" s="515"/>
      <c r="C16" s="518"/>
      <c r="D16" s="521"/>
      <c r="E16" s="521"/>
      <c r="F16" s="521"/>
      <c r="G16" s="521"/>
      <c r="H16" s="522"/>
    </row>
    <row r="17" spans="1:8" ht="33.75" customHeight="1">
      <c r="A17" s="515"/>
      <c r="B17" s="515"/>
      <c r="C17" s="518"/>
      <c r="D17" s="521"/>
      <c r="E17" s="521"/>
      <c r="F17" s="521"/>
      <c r="G17" s="521"/>
      <c r="H17" s="522"/>
    </row>
    <row r="18" spans="1:8" ht="12.6" customHeight="1">
      <c r="A18" s="516"/>
      <c r="B18" s="516"/>
      <c r="C18" s="519"/>
      <c r="D18" s="229" t="s">
        <v>242</v>
      </c>
      <c r="E18" s="229" t="s">
        <v>256</v>
      </c>
      <c r="F18" s="229" t="s">
        <v>342</v>
      </c>
      <c r="G18" s="229" t="s">
        <v>234</v>
      </c>
      <c r="H18" s="230" t="s">
        <v>343</v>
      </c>
    </row>
    <row r="19" spans="1:8" ht="14.1" customHeight="1">
      <c r="A19" s="231" t="s">
        <v>344</v>
      </c>
      <c r="B19" s="232" t="s">
        <v>38</v>
      </c>
      <c r="C19" s="233">
        <f t="shared" ref="C19:C33" si="0">(D19+E19+F19+G19+H19)</f>
        <v>0</v>
      </c>
      <c r="D19" s="234"/>
      <c r="E19" s="234"/>
      <c r="F19" s="234"/>
      <c r="G19" s="234"/>
      <c r="H19" s="234"/>
    </row>
    <row r="20" spans="1:8" ht="14.1" customHeight="1">
      <c r="A20" s="231"/>
      <c r="B20" s="232" t="s">
        <v>345</v>
      </c>
      <c r="C20" s="233">
        <f t="shared" si="0"/>
        <v>0</v>
      </c>
      <c r="D20" s="234"/>
      <c r="E20" s="234"/>
      <c r="F20" s="234"/>
      <c r="G20" s="234"/>
      <c r="H20" s="234"/>
    </row>
    <row r="21" spans="1:8" ht="14.1" customHeight="1">
      <c r="A21" s="231"/>
      <c r="B21" s="232" t="s">
        <v>346</v>
      </c>
      <c r="C21" s="233">
        <f t="shared" si="0"/>
        <v>0</v>
      </c>
      <c r="D21" s="234"/>
      <c r="E21" s="234"/>
      <c r="F21" s="234"/>
      <c r="G21" s="234"/>
      <c r="H21" s="234"/>
    </row>
    <row r="22" spans="1:8" ht="14.1" customHeight="1">
      <c r="A22" s="231" t="s">
        <v>347</v>
      </c>
      <c r="B22" s="232" t="s">
        <v>348</v>
      </c>
      <c r="C22" s="233">
        <f t="shared" si="0"/>
        <v>0</v>
      </c>
      <c r="D22" s="234"/>
      <c r="E22" s="234"/>
      <c r="F22" s="234"/>
      <c r="G22" s="234"/>
      <c r="H22" s="234"/>
    </row>
    <row r="23" spans="1:8" ht="14.1" customHeight="1">
      <c r="A23" s="231" t="s">
        <v>349</v>
      </c>
      <c r="B23" s="232" t="s">
        <v>350</v>
      </c>
      <c r="C23" s="235">
        <f t="shared" si="0"/>
        <v>17112.550000000003</v>
      </c>
      <c r="D23" s="236">
        <f>(D24+D25+D26+D27+D28+D29+D30+D31+D32+D33+D34+D40+D41+D42+D48)</f>
        <v>12067.29</v>
      </c>
      <c r="E23" s="236">
        <f>(E24+E25+E26+E27+E28+E29+E30+E31+E32+E33+E34+E40+E41+E42)</f>
        <v>0</v>
      </c>
      <c r="F23" s="236">
        <f>(F24+F25+F26+F27+F28+F29+F30+F31+F32+F33+F34+F40+F41+F42)</f>
        <v>0</v>
      </c>
      <c r="G23" s="236">
        <f>(G24+G25+G26+G27+G28+G29+G30+G31+G32+G33+G34+G40+G41+G42)</f>
        <v>5045.26</v>
      </c>
      <c r="H23" s="236">
        <f>(H24+H25+H26+H27+H28+H29+H30+H31+H32+H33+H34+H40+H41+H42)</f>
        <v>0</v>
      </c>
    </row>
    <row r="24" spans="1:8" ht="14.1" customHeight="1">
      <c r="A24" s="231" t="s">
        <v>351</v>
      </c>
      <c r="B24" s="237" t="s">
        <v>43</v>
      </c>
      <c r="C24" s="233">
        <f t="shared" si="0"/>
        <v>0</v>
      </c>
      <c r="D24" s="238"/>
      <c r="E24" s="234"/>
      <c r="F24" s="234"/>
      <c r="G24" s="234"/>
      <c r="H24" s="234"/>
    </row>
    <row r="25" spans="1:8" ht="14.1" customHeight="1">
      <c r="A25" s="231" t="s">
        <v>352</v>
      </c>
      <c r="B25" s="237" t="s">
        <v>353</v>
      </c>
      <c r="C25" s="233">
        <f t="shared" si="0"/>
        <v>0</v>
      </c>
      <c r="D25" s="234"/>
      <c r="E25" s="234"/>
      <c r="F25" s="234"/>
      <c r="G25" s="234"/>
      <c r="H25" s="234"/>
    </row>
    <row r="26" spans="1:8" ht="14.1" customHeight="1">
      <c r="A26" s="231" t="s">
        <v>354</v>
      </c>
      <c r="B26" s="237" t="s">
        <v>355</v>
      </c>
      <c r="C26" s="233">
        <f t="shared" si="0"/>
        <v>127.47</v>
      </c>
      <c r="D26" s="234">
        <v>127.47</v>
      </c>
      <c r="E26" s="234"/>
      <c r="F26" s="234"/>
      <c r="G26" s="234"/>
      <c r="H26" s="234"/>
    </row>
    <row r="27" spans="1:8" ht="14.1" customHeight="1">
      <c r="A27" s="231" t="s">
        <v>356</v>
      </c>
      <c r="B27" s="237" t="s">
        <v>357</v>
      </c>
      <c r="C27" s="239">
        <f t="shared" si="0"/>
        <v>2835.9</v>
      </c>
      <c r="D27" s="238">
        <v>2835.9</v>
      </c>
      <c r="E27" s="234"/>
      <c r="F27" s="234"/>
      <c r="G27" s="234"/>
      <c r="H27" s="234"/>
    </row>
    <row r="28" spans="1:8" ht="14.1" customHeight="1">
      <c r="A28" s="231" t="s">
        <v>358</v>
      </c>
      <c r="B28" s="237" t="s">
        <v>359</v>
      </c>
      <c r="C28" s="233">
        <f t="shared" si="0"/>
        <v>0</v>
      </c>
      <c r="D28" s="234"/>
      <c r="E28" s="234"/>
      <c r="F28" s="234"/>
      <c r="G28" s="234"/>
      <c r="H28" s="234"/>
    </row>
    <row r="29" spans="1:8" ht="14.1" customHeight="1">
      <c r="A29" s="231" t="s">
        <v>360</v>
      </c>
      <c r="B29" s="237" t="s">
        <v>48</v>
      </c>
      <c r="C29" s="233">
        <f t="shared" si="0"/>
        <v>0</v>
      </c>
      <c r="D29" s="234"/>
      <c r="E29" s="234"/>
      <c r="F29" s="234"/>
      <c r="G29" s="234"/>
      <c r="H29" s="234"/>
    </row>
    <row r="30" spans="1:8" ht="14.1" customHeight="1">
      <c r="A30" s="231" t="s">
        <v>361</v>
      </c>
      <c r="B30" s="237" t="s">
        <v>49</v>
      </c>
      <c r="C30" s="233">
        <f t="shared" si="0"/>
        <v>0</v>
      </c>
      <c r="D30" s="234"/>
      <c r="E30" s="234"/>
      <c r="F30" s="234"/>
      <c r="G30" s="234"/>
      <c r="H30" s="234"/>
    </row>
    <row r="31" spans="1:8" ht="14.1" customHeight="1">
      <c r="A31" s="231" t="s">
        <v>362</v>
      </c>
      <c r="B31" s="240" t="s">
        <v>363</v>
      </c>
      <c r="C31" s="233">
        <f t="shared" si="0"/>
        <v>100</v>
      </c>
      <c r="D31" s="238">
        <v>100</v>
      </c>
      <c r="E31" s="234"/>
      <c r="F31" s="234"/>
      <c r="G31" s="234"/>
      <c r="H31" s="234"/>
    </row>
    <row r="32" spans="1:8" ht="14.1" customHeight="1">
      <c r="A32" s="231" t="s">
        <v>364</v>
      </c>
      <c r="B32" s="237" t="s">
        <v>365</v>
      </c>
      <c r="C32" s="233">
        <f t="shared" si="0"/>
        <v>2353.5100000000002</v>
      </c>
      <c r="D32" s="238">
        <v>901.51</v>
      </c>
      <c r="E32" s="234"/>
      <c r="F32" s="234"/>
      <c r="G32" s="234">
        <v>1452</v>
      </c>
      <c r="H32" s="234"/>
    </row>
    <row r="33" spans="1:8" ht="14.1" customHeight="1">
      <c r="A33" s="231" t="s">
        <v>366</v>
      </c>
      <c r="B33" s="237" t="s">
        <v>52</v>
      </c>
      <c r="C33" s="239">
        <f t="shared" si="0"/>
        <v>0</v>
      </c>
      <c r="D33" s="238"/>
      <c r="E33" s="234"/>
      <c r="F33" s="234"/>
      <c r="G33" s="234"/>
      <c r="H33" s="234"/>
    </row>
    <row r="34" spans="1:8" ht="14.1" customHeight="1">
      <c r="A34" s="231" t="s">
        <v>367</v>
      </c>
      <c r="B34" s="237" t="s">
        <v>54</v>
      </c>
      <c r="C34" s="235">
        <f>(D34+E34+F34+G34+H34)</f>
        <v>3799.21</v>
      </c>
      <c r="D34" s="236">
        <f>(D36+D37+D38+D39)</f>
        <v>3799.21</v>
      </c>
      <c r="E34" s="241">
        <f>(E36+E37+E38+E39)</f>
        <v>0</v>
      </c>
      <c r="F34" s="241">
        <f>(F36+F37+F38+F39)</f>
        <v>0</v>
      </c>
      <c r="G34" s="241">
        <f>(G36+G37+G38+G39)</f>
        <v>0</v>
      </c>
      <c r="H34" s="241">
        <f>(H36+H37+H38+H39)</f>
        <v>0</v>
      </c>
    </row>
    <row r="35" spans="1:8" ht="14.1" customHeight="1">
      <c r="A35" s="231"/>
      <c r="B35" s="232" t="s">
        <v>345</v>
      </c>
      <c r="C35" s="233"/>
      <c r="D35" s="241"/>
      <c r="E35" s="234"/>
      <c r="F35" s="234"/>
      <c r="G35" s="234"/>
      <c r="H35" s="234"/>
    </row>
    <row r="36" spans="1:8" ht="14.1" customHeight="1">
      <c r="A36" s="231"/>
      <c r="B36" s="237" t="s">
        <v>368</v>
      </c>
      <c r="C36" s="233">
        <f t="shared" ref="C36:C50" si="1">(D36+E36+F36+G36+H36)</f>
        <v>1649.4</v>
      </c>
      <c r="D36" s="242">
        <v>1649.4</v>
      </c>
      <c r="E36" s="234"/>
      <c r="F36" s="234"/>
      <c r="G36" s="234"/>
      <c r="H36" s="234"/>
    </row>
    <row r="37" spans="1:8" ht="14.1" customHeight="1">
      <c r="A37" s="231"/>
      <c r="B37" s="237" t="s">
        <v>369</v>
      </c>
      <c r="C37" s="239">
        <f t="shared" si="1"/>
        <v>1554.32</v>
      </c>
      <c r="D37" s="242">
        <v>1554.32</v>
      </c>
      <c r="E37" s="234"/>
      <c r="F37" s="234"/>
      <c r="G37" s="234"/>
      <c r="H37" s="234"/>
    </row>
    <row r="38" spans="1:8" ht="14.1" customHeight="1">
      <c r="A38" s="231"/>
      <c r="B38" s="237" t="s">
        <v>370</v>
      </c>
      <c r="C38" s="239">
        <f t="shared" si="1"/>
        <v>595.49</v>
      </c>
      <c r="D38" s="242">
        <v>595.49</v>
      </c>
      <c r="E38" s="234"/>
      <c r="F38" s="234"/>
      <c r="G38" s="234"/>
      <c r="H38" s="234"/>
    </row>
    <row r="39" spans="1:8" ht="14.1" customHeight="1">
      <c r="A39" s="231"/>
      <c r="B39" s="237" t="s">
        <v>371</v>
      </c>
      <c r="C39" s="233">
        <f t="shared" si="1"/>
        <v>0</v>
      </c>
      <c r="D39" s="241"/>
      <c r="E39" s="234"/>
      <c r="F39" s="234"/>
      <c r="G39" s="234"/>
      <c r="H39" s="234"/>
    </row>
    <row r="40" spans="1:8" ht="26.25" customHeight="1">
      <c r="A40" s="231" t="s">
        <v>372</v>
      </c>
      <c r="B40" s="237" t="s">
        <v>55</v>
      </c>
      <c r="C40" s="239">
        <f t="shared" si="1"/>
        <v>0</v>
      </c>
      <c r="D40" s="238"/>
      <c r="E40" s="234"/>
      <c r="F40" s="234"/>
      <c r="G40" s="234"/>
      <c r="H40" s="234"/>
    </row>
    <row r="41" spans="1:8" ht="14.1" customHeight="1">
      <c r="A41" s="231" t="s">
        <v>373</v>
      </c>
      <c r="B41" s="237" t="s">
        <v>56</v>
      </c>
      <c r="C41" s="233">
        <f t="shared" si="1"/>
        <v>0</v>
      </c>
      <c r="D41" s="234"/>
      <c r="E41" s="234"/>
      <c r="F41" s="234"/>
      <c r="G41" s="234"/>
      <c r="H41" s="234"/>
    </row>
    <row r="42" spans="1:8" ht="14.1" customHeight="1">
      <c r="A42" s="231" t="s">
        <v>374</v>
      </c>
      <c r="B42" s="237" t="s">
        <v>57</v>
      </c>
      <c r="C42" s="243">
        <f t="shared" si="1"/>
        <v>6927.96</v>
      </c>
      <c r="D42" s="236">
        <f>D47+D46+D45+D44</f>
        <v>3334.7</v>
      </c>
      <c r="E42" s="241"/>
      <c r="F42" s="241"/>
      <c r="G42" s="236">
        <f>G47+G46+G45+G44</f>
        <v>3593.26</v>
      </c>
      <c r="H42" s="241"/>
    </row>
    <row r="43" spans="1:8" ht="14.1" customHeight="1">
      <c r="A43" s="231"/>
      <c r="B43" s="232" t="s">
        <v>345</v>
      </c>
      <c r="C43" s="233">
        <f t="shared" si="1"/>
        <v>0</v>
      </c>
      <c r="D43" s="234"/>
      <c r="E43" s="234"/>
      <c r="F43" s="234"/>
      <c r="G43" s="234"/>
      <c r="H43" s="234"/>
    </row>
    <row r="44" spans="1:8" ht="14.1" customHeight="1">
      <c r="A44" s="231"/>
      <c r="B44" s="232" t="s">
        <v>375</v>
      </c>
      <c r="C44" s="233"/>
      <c r="D44" s="234">
        <v>54.45</v>
      </c>
      <c r="E44" s="234"/>
      <c r="F44" s="234"/>
      <c r="G44" s="234"/>
      <c r="H44" s="234"/>
    </row>
    <row r="45" spans="1:8" ht="14.1" customHeight="1">
      <c r="A45" s="231"/>
      <c r="B45" s="232" t="s">
        <v>376</v>
      </c>
      <c r="C45" s="233">
        <f t="shared" si="1"/>
        <v>1119.43</v>
      </c>
      <c r="D45" s="238">
        <v>1119.43</v>
      </c>
      <c r="E45" s="234"/>
      <c r="F45" s="234"/>
      <c r="G45" s="234"/>
      <c r="H45" s="234"/>
    </row>
    <row r="46" spans="1:8" ht="14.1" customHeight="1">
      <c r="A46" s="231"/>
      <c r="B46" s="232" t="s">
        <v>377</v>
      </c>
      <c r="C46" s="233">
        <f t="shared" si="1"/>
        <v>5175.08</v>
      </c>
      <c r="D46" s="238">
        <v>2081.8200000000002</v>
      </c>
      <c r="E46" s="234"/>
      <c r="F46" s="234"/>
      <c r="G46" s="238">
        <v>3093.26</v>
      </c>
      <c r="H46" s="234"/>
    </row>
    <row r="47" spans="1:8" ht="14.1" customHeight="1">
      <c r="A47" s="231"/>
      <c r="B47" s="232" t="s">
        <v>378</v>
      </c>
      <c r="C47" s="233">
        <f t="shared" si="1"/>
        <v>579</v>
      </c>
      <c r="D47" s="238">
        <v>79</v>
      </c>
      <c r="E47" s="234"/>
      <c r="F47" s="234"/>
      <c r="G47" s="234">
        <v>500</v>
      </c>
      <c r="H47" s="234"/>
    </row>
    <row r="48" spans="1:8" ht="14.1" customHeight="1">
      <c r="A48" s="246" t="s">
        <v>453</v>
      </c>
      <c r="B48" s="232" t="s">
        <v>454</v>
      </c>
      <c r="C48" s="235">
        <f t="shared" si="1"/>
        <v>968.5</v>
      </c>
      <c r="D48" s="238">
        <v>968.5</v>
      </c>
      <c r="E48" s="234"/>
      <c r="F48" s="234"/>
      <c r="G48" s="234"/>
      <c r="H48" s="234"/>
    </row>
    <row r="49" spans="1:11" ht="14.1" customHeight="1">
      <c r="A49" s="231" t="s">
        <v>379</v>
      </c>
      <c r="B49" s="232" t="s">
        <v>380</v>
      </c>
      <c r="C49" s="235">
        <f t="shared" si="1"/>
        <v>0</v>
      </c>
      <c r="D49" s="236">
        <v>0</v>
      </c>
      <c r="E49" s="234"/>
      <c r="F49" s="234"/>
      <c r="G49" s="234"/>
      <c r="H49" s="234"/>
    </row>
    <row r="50" spans="1:11" ht="17.25" customHeight="1">
      <c r="A50" s="244"/>
      <c r="B50" s="245" t="s">
        <v>381</v>
      </c>
      <c r="C50" s="235">
        <f t="shared" si="1"/>
        <v>17112.550000000003</v>
      </c>
      <c r="D50" s="235">
        <f>(D23+D49)</f>
        <v>12067.29</v>
      </c>
      <c r="E50" s="243">
        <f>(E19+E22+E23+E43+E45+E47)</f>
        <v>0</v>
      </c>
      <c r="F50" s="243">
        <f>(F19+F22+F23+F43+F45+F47)</f>
        <v>0</v>
      </c>
      <c r="G50" s="235">
        <f>(G23+G49)</f>
        <v>5045.26</v>
      </c>
      <c r="H50" s="243">
        <f>(H19+H22+H23+H43+H45+H47)</f>
        <v>0</v>
      </c>
    </row>
    <row r="51" spans="1:11" ht="0.75" customHeight="1"/>
    <row r="52" spans="1:11">
      <c r="A52" t="s">
        <v>323</v>
      </c>
      <c r="C52" s="424"/>
      <c r="D52" s="424"/>
      <c r="F52" s="424" t="s">
        <v>223</v>
      </c>
      <c r="G52" s="424"/>
      <c r="H52" s="424"/>
    </row>
    <row r="53" spans="1:11" ht="14.25" customHeight="1">
      <c r="C53" s="510" t="s">
        <v>382</v>
      </c>
      <c r="D53" s="510"/>
      <c r="E53" s="509" t="s">
        <v>383</v>
      </c>
      <c r="F53" s="509"/>
      <c r="G53" s="509"/>
      <c r="H53" s="509"/>
    </row>
    <row r="54" spans="1:11" ht="3" hidden="1" customHeight="1">
      <c r="C54" s="228"/>
      <c r="D54" s="228"/>
      <c r="E54" s="228"/>
      <c r="F54" s="228"/>
      <c r="G54" s="228"/>
      <c r="H54" s="228"/>
    </row>
    <row r="55" spans="1:11" ht="14.45" customHeight="1">
      <c r="A55" s="487" t="s">
        <v>283</v>
      </c>
      <c r="B55" s="487"/>
      <c r="C55" s="487"/>
      <c r="D55" s="487"/>
      <c r="F55" s="523" t="s">
        <v>228</v>
      </c>
      <c r="G55" s="424"/>
      <c r="H55" s="424"/>
    </row>
    <row r="56" spans="1:11">
      <c r="C56" s="510" t="s">
        <v>382</v>
      </c>
      <c r="D56" s="510"/>
      <c r="E56" s="509" t="s">
        <v>383</v>
      </c>
      <c r="F56" s="509"/>
      <c r="G56" s="509"/>
      <c r="H56" s="509"/>
    </row>
    <row r="57" spans="1:11" s="153" customFormat="1" ht="15" customHeight="1">
      <c r="B57" s="485" t="s">
        <v>285</v>
      </c>
      <c r="C57" s="485"/>
      <c r="D57" s="485"/>
      <c r="E57" s="485"/>
      <c r="F57" s="485"/>
      <c r="G57" s="485"/>
      <c r="H57" s="485"/>
      <c r="I57" s="159"/>
      <c r="J57" s="159"/>
      <c r="K57" s="159"/>
    </row>
  </sheetData>
  <mergeCells count="28">
    <mergeCell ref="B57:H57"/>
    <mergeCell ref="F52:H52"/>
    <mergeCell ref="A55:D55"/>
    <mergeCell ref="F55:H55"/>
    <mergeCell ref="C56:D56"/>
    <mergeCell ref="E56:H56"/>
    <mergeCell ref="C53:D53"/>
    <mergeCell ref="E53:H53"/>
    <mergeCell ref="C52:D52"/>
    <mergeCell ref="A11:H11"/>
    <mergeCell ref="F12:H12"/>
    <mergeCell ref="C13:E13"/>
    <mergeCell ref="G13:H13"/>
    <mergeCell ref="A14:A18"/>
    <mergeCell ref="B14:B18"/>
    <mergeCell ref="C14:C18"/>
    <mergeCell ref="D14:H14"/>
    <mergeCell ref="D15:D17"/>
    <mergeCell ref="E15:E17"/>
    <mergeCell ref="F15:F17"/>
    <mergeCell ref="G15:G17"/>
    <mergeCell ref="H15:H17"/>
    <mergeCell ref="A9:D9"/>
    <mergeCell ref="E2:H2"/>
    <mergeCell ref="E3:H3"/>
    <mergeCell ref="E4:H4"/>
    <mergeCell ref="E5:H5"/>
    <mergeCell ref="E6:H6"/>
  </mergeCells>
  <pageMargins left="0.7" right="0.7" top="0.75" bottom="0.75" header="0.3" footer="0.3"/>
  <pageSetup paperSize="9" scale="8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98"/>
  <sheetViews>
    <sheetView tabSelected="1" workbookViewId="0">
      <selection activeCell="G22" sqref="G22"/>
    </sheetView>
  </sheetViews>
  <sheetFormatPr defaultRowHeight="15"/>
  <cols>
    <col min="1" max="2" width="1.85546875" style="313" customWidth="1"/>
    <col min="3" max="3" width="1.5703125" style="313" customWidth="1"/>
    <col min="4" max="4" width="2.28515625" style="313" customWidth="1"/>
    <col min="5" max="5" width="2" style="313" customWidth="1"/>
    <col min="6" max="6" width="2.42578125" style="313" customWidth="1"/>
    <col min="7" max="7" width="35.85546875" style="314" customWidth="1"/>
    <col min="8" max="8" width="3.42578125" style="266" customWidth="1"/>
    <col min="9" max="10" width="10.7109375" style="314" customWidth="1"/>
    <col min="11" max="11" width="13.28515625" style="314" customWidth="1"/>
    <col min="12" max="12" width="9.140625" style="259"/>
    <col min="257" max="258" width="1.85546875" customWidth="1"/>
    <col min="259" max="259" width="1.5703125" customWidth="1"/>
    <col min="260" max="260" width="2.28515625" customWidth="1"/>
    <col min="261" max="261" width="2" customWidth="1"/>
    <col min="262" max="262" width="2.42578125" customWidth="1"/>
    <col min="263" max="263" width="35.85546875" customWidth="1"/>
    <col min="264" max="264" width="3.42578125" customWidth="1"/>
    <col min="265" max="266" width="10.7109375" customWidth="1"/>
    <col min="267" max="267" width="13.28515625" customWidth="1"/>
    <col min="513" max="514" width="1.85546875" customWidth="1"/>
    <col min="515" max="515" width="1.5703125" customWidth="1"/>
    <col min="516" max="516" width="2.28515625" customWidth="1"/>
    <col min="517" max="517" width="2" customWidth="1"/>
    <col min="518" max="518" width="2.42578125" customWidth="1"/>
    <col min="519" max="519" width="35.85546875" customWidth="1"/>
    <col min="520" max="520" width="3.42578125" customWidth="1"/>
    <col min="521" max="522" width="10.7109375" customWidth="1"/>
    <col min="523" max="523" width="13.28515625" customWidth="1"/>
    <col min="769" max="770" width="1.85546875" customWidth="1"/>
    <col min="771" max="771" width="1.5703125" customWidth="1"/>
    <col min="772" max="772" width="2.28515625" customWidth="1"/>
    <col min="773" max="773" width="2" customWidth="1"/>
    <col min="774" max="774" width="2.42578125" customWidth="1"/>
    <col min="775" max="775" width="35.85546875" customWidth="1"/>
    <col min="776" max="776" width="3.42578125" customWidth="1"/>
    <col min="777" max="778" width="10.7109375" customWidth="1"/>
    <col min="779" max="779" width="13.28515625" customWidth="1"/>
    <col min="1025" max="1026" width="1.85546875" customWidth="1"/>
    <col min="1027" max="1027" width="1.5703125" customWidth="1"/>
    <col min="1028" max="1028" width="2.28515625" customWidth="1"/>
    <col min="1029" max="1029" width="2" customWidth="1"/>
    <col min="1030" max="1030" width="2.42578125" customWidth="1"/>
    <col min="1031" max="1031" width="35.85546875" customWidth="1"/>
    <col min="1032" max="1032" width="3.42578125" customWidth="1"/>
    <col min="1033" max="1034" width="10.7109375" customWidth="1"/>
    <col min="1035" max="1035" width="13.28515625" customWidth="1"/>
    <col min="1281" max="1282" width="1.85546875" customWidth="1"/>
    <col min="1283" max="1283" width="1.5703125" customWidth="1"/>
    <col min="1284" max="1284" width="2.28515625" customWidth="1"/>
    <col min="1285" max="1285" width="2" customWidth="1"/>
    <col min="1286" max="1286" width="2.42578125" customWidth="1"/>
    <col min="1287" max="1287" width="35.85546875" customWidth="1"/>
    <col min="1288" max="1288" width="3.42578125" customWidth="1"/>
    <col min="1289" max="1290" width="10.7109375" customWidth="1"/>
    <col min="1291" max="1291" width="13.28515625" customWidth="1"/>
    <col min="1537" max="1538" width="1.85546875" customWidth="1"/>
    <col min="1539" max="1539" width="1.5703125" customWidth="1"/>
    <col min="1540" max="1540" width="2.28515625" customWidth="1"/>
    <col min="1541" max="1541" width="2" customWidth="1"/>
    <col min="1542" max="1542" width="2.42578125" customWidth="1"/>
    <col min="1543" max="1543" width="35.85546875" customWidth="1"/>
    <col min="1544" max="1544" width="3.42578125" customWidth="1"/>
    <col min="1545" max="1546" width="10.7109375" customWidth="1"/>
    <col min="1547" max="1547" width="13.28515625" customWidth="1"/>
    <col min="1793" max="1794" width="1.85546875" customWidth="1"/>
    <col min="1795" max="1795" width="1.5703125" customWidth="1"/>
    <col min="1796" max="1796" width="2.28515625" customWidth="1"/>
    <col min="1797" max="1797" width="2" customWidth="1"/>
    <col min="1798" max="1798" width="2.42578125" customWidth="1"/>
    <col min="1799" max="1799" width="35.85546875" customWidth="1"/>
    <col min="1800" max="1800" width="3.42578125" customWidth="1"/>
    <col min="1801" max="1802" width="10.7109375" customWidth="1"/>
    <col min="1803" max="1803" width="13.28515625" customWidth="1"/>
    <col min="2049" max="2050" width="1.85546875" customWidth="1"/>
    <col min="2051" max="2051" width="1.5703125" customWidth="1"/>
    <col min="2052" max="2052" width="2.28515625" customWidth="1"/>
    <col min="2053" max="2053" width="2" customWidth="1"/>
    <col min="2054" max="2054" width="2.42578125" customWidth="1"/>
    <col min="2055" max="2055" width="35.85546875" customWidth="1"/>
    <col min="2056" max="2056" width="3.42578125" customWidth="1"/>
    <col min="2057" max="2058" width="10.7109375" customWidth="1"/>
    <col min="2059" max="2059" width="13.28515625" customWidth="1"/>
    <col min="2305" max="2306" width="1.85546875" customWidth="1"/>
    <col min="2307" max="2307" width="1.5703125" customWidth="1"/>
    <col min="2308" max="2308" width="2.28515625" customWidth="1"/>
    <col min="2309" max="2309" width="2" customWidth="1"/>
    <col min="2310" max="2310" width="2.42578125" customWidth="1"/>
    <col min="2311" max="2311" width="35.85546875" customWidth="1"/>
    <col min="2312" max="2312" width="3.42578125" customWidth="1"/>
    <col min="2313" max="2314" width="10.7109375" customWidth="1"/>
    <col min="2315" max="2315" width="13.28515625" customWidth="1"/>
    <col min="2561" max="2562" width="1.85546875" customWidth="1"/>
    <col min="2563" max="2563" width="1.5703125" customWidth="1"/>
    <col min="2564" max="2564" width="2.28515625" customWidth="1"/>
    <col min="2565" max="2565" width="2" customWidth="1"/>
    <col min="2566" max="2566" width="2.42578125" customWidth="1"/>
    <col min="2567" max="2567" width="35.85546875" customWidth="1"/>
    <col min="2568" max="2568" width="3.42578125" customWidth="1"/>
    <col min="2569" max="2570" width="10.7109375" customWidth="1"/>
    <col min="2571" max="2571" width="13.28515625" customWidth="1"/>
    <col min="2817" max="2818" width="1.85546875" customWidth="1"/>
    <col min="2819" max="2819" width="1.5703125" customWidth="1"/>
    <col min="2820" max="2820" width="2.28515625" customWidth="1"/>
    <col min="2821" max="2821" width="2" customWidth="1"/>
    <col min="2822" max="2822" width="2.42578125" customWidth="1"/>
    <col min="2823" max="2823" width="35.85546875" customWidth="1"/>
    <col min="2824" max="2824" width="3.42578125" customWidth="1"/>
    <col min="2825" max="2826" width="10.7109375" customWidth="1"/>
    <col min="2827" max="2827" width="13.28515625" customWidth="1"/>
    <col min="3073" max="3074" width="1.85546875" customWidth="1"/>
    <col min="3075" max="3075" width="1.5703125" customWidth="1"/>
    <col min="3076" max="3076" width="2.28515625" customWidth="1"/>
    <col min="3077" max="3077" width="2" customWidth="1"/>
    <col min="3078" max="3078" width="2.42578125" customWidth="1"/>
    <col min="3079" max="3079" width="35.85546875" customWidth="1"/>
    <col min="3080" max="3080" width="3.42578125" customWidth="1"/>
    <col min="3081" max="3082" width="10.7109375" customWidth="1"/>
    <col min="3083" max="3083" width="13.28515625" customWidth="1"/>
    <col min="3329" max="3330" width="1.85546875" customWidth="1"/>
    <col min="3331" max="3331" width="1.5703125" customWidth="1"/>
    <col min="3332" max="3332" width="2.28515625" customWidth="1"/>
    <col min="3333" max="3333" width="2" customWidth="1"/>
    <col min="3334" max="3334" width="2.42578125" customWidth="1"/>
    <col min="3335" max="3335" width="35.85546875" customWidth="1"/>
    <col min="3336" max="3336" width="3.42578125" customWidth="1"/>
    <col min="3337" max="3338" width="10.7109375" customWidth="1"/>
    <col min="3339" max="3339" width="13.28515625" customWidth="1"/>
    <col min="3585" max="3586" width="1.85546875" customWidth="1"/>
    <col min="3587" max="3587" width="1.5703125" customWidth="1"/>
    <col min="3588" max="3588" width="2.28515625" customWidth="1"/>
    <col min="3589" max="3589" width="2" customWidth="1"/>
    <col min="3590" max="3590" width="2.42578125" customWidth="1"/>
    <col min="3591" max="3591" width="35.85546875" customWidth="1"/>
    <col min="3592" max="3592" width="3.42578125" customWidth="1"/>
    <col min="3593" max="3594" width="10.7109375" customWidth="1"/>
    <col min="3595" max="3595" width="13.28515625" customWidth="1"/>
    <col min="3841" max="3842" width="1.85546875" customWidth="1"/>
    <col min="3843" max="3843" width="1.5703125" customWidth="1"/>
    <col min="3844" max="3844" width="2.28515625" customWidth="1"/>
    <col min="3845" max="3845" width="2" customWidth="1"/>
    <col min="3846" max="3846" width="2.42578125" customWidth="1"/>
    <col min="3847" max="3847" width="35.85546875" customWidth="1"/>
    <col min="3848" max="3848" width="3.42578125" customWidth="1"/>
    <col min="3849" max="3850" width="10.7109375" customWidth="1"/>
    <col min="3851" max="3851" width="13.28515625" customWidth="1"/>
    <col min="4097" max="4098" width="1.85546875" customWidth="1"/>
    <col min="4099" max="4099" width="1.5703125" customWidth="1"/>
    <col min="4100" max="4100" width="2.28515625" customWidth="1"/>
    <col min="4101" max="4101" width="2" customWidth="1"/>
    <col min="4102" max="4102" width="2.42578125" customWidth="1"/>
    <col min="4103" max="4103" width="35.85546875" customWidth="1"/>
    <col min="4104" max="4104" width="3.42578125" customWidth="1"/>
    <col min="4105" max="4106" width="10.7109375" customWidth="1"/>
    <col min="4107" max="4107" width="13.28515625" customWidth="1"/>
    <col min="4353" max="4354" width="1.85546875" customWidth="1"/>
    <col min="4355" max="4355" width="1.5703125" customWidth="1"/>
    <col min="4356" max="4356" width="2.28515625" customWidth="1"/>
    <col min="4357" max="4357" width="2" customWidth="1"/>
    <col min="4358" max="4358" width="2.42578125" customWidth="1"/>
    <col min="4359" max="4359" width="35.85546875" customWidth="1"/>
    <col min="4360" max="4360" width="3.42578125" customWidth="1"/>
    <col min="4361" max="4362" width="10.7109375" customWidth="1"/>
    <col min="4363" max="4363" width="13.28515625" customWidth="1"/>
    <col min="4609" max="4610" width="1.85546875" customWidth="1"/>
    <col min="4611" max="4611" width="1.5703125" customWidth="1"/>
    <col min="4612" max="4612" width="2.28515625" customWidth="1"/>
    <col min="4613" max="4613" width="2" customWidth="1"/>
    <col min="4614" max="4614" width="2.42578125" customWidth="1"/>
    <col min="4615" max="4615" width="35.85546875" customWidth="1"/>
    <col min="4616" max="4616" width="3.42578125" customWidth="1"/>
    <col min="4617" max="4618" width="10.7109375" customWidth="1"/>
    <col min="4619" max="4619" width="13.28515625" customWidth="1"/>
    <col min="4865" max="4866" width="1.85546875" customWidth="1"/>
    <col min="4867" max="4867" width="1.5703125" customWidth="1"/>
    <col min="4868" max="4868" width="2.28515625" customWidth="1"/>
    <col min="4869" max="4869" width="2" customWidth="1"/>
    <col min="4870" max="4870" width="2.42578125" customWidth="1"/>
    <col min="4871" max="4871" width="35.85546875" customWidth="1"/>
    <col min="4872" max="4872" width="3.42578125" customWidth="1"/>
    <col min="4873" max="4874" width="10.7109375" customWidth="1"/>
    <col min="4875" max="4875" width="13.28515625" customWidth="1"/>
    <col min="5121" max="5122" width="1.85546875" customWidth="1"/>
    <col min="5123" max="5123" width="1.5703125" customWidth="1"/>
    <col min="5124" max="5124" width="2.28515625" customWidth="1"/>
    <col min="5125" max="5125" width="2" customWidth="1"/>
    <col min="5126" max="5126" width="2.42578125" customWidth="1"/>
    <col min="5127" max="5127" width="35.85546875" customWidth="1"/>
    <col min="5128" max="5128" width="3.42578125" customWidth="1"/>
    <col min="5129" max="5130" width="10.7109375" customWidth="1"/>
    <col min="5131" max="5131" width="13.28515625" customWidth="1"/>
    <col min="5377" max="5378" width="1.85546875" customWidth="1"/>
    <col min="5379" max="5379" width="1.5703125" customWidth="1"/>
    <col min="5380" max="5380" width="2.28515625" customWidth="1"/>
    <col min="5381" max="5381" width="2" customWidth="1"/>
    <col min="5382" max="5382" width="2.42578125" customWidth="1"/>
    <col min="5383" max="5383" width="35.85546875" customWidth="1"/>
    <col min="5384" max="5384" width="3.42578125" customWidth="1"/>
    <col min="5385" max="5386" width="10.7109375" customWidth="1"/>
    <col min="5387" max="5387" width="13.28515625" customWidth="1"/>
    <col min="5633" max="5634" width="1.85546875" customWidth="1"/>
    <col min="5635" max="5635" width="1.5703125" customWidth="1"/>
    <col min="5636" max="5636" width="2.28515625" customWidth="1"/>
    <col min="5637" max="5637" width="2" customWidth="1"/>
    <col min="5638" max="5638" width="2.42578125" customWidth="1"/>
    <col min="5639" max="5639" width="35.85546875" customWidth="1"/>
    <col min="5640" max="5640" width="3.42578125" customWidth="1"/>
    <col min="5641" max="5642" width="10.7109375" customWidth="1"/>
    <col min="5643" max="5643" width="13.28515625" customWidth="1"/>
    <col min="5889" max="5890" width="1.85546875" customWidth="1"/>
    <col min="5891" max="5891" width="1.5703125" customWidth="1"/>
    <col min="5892" max="5892" width="2.28515625" customWidth="1"/>
    <col min="5893" max="5893" width="2" customWidth="1"/>
    <col min="5894" max="5894" width="2.42578125" customWidth="1"/>
    <col min="5895" max="5895" width="35.85546875" customWidth="1"/>
    <col min="5896" max="5896" width="3.42578125" customWidth="1"/>
    <col min="5897" max="5898" width="10.7109375" customWidth="1"/>
    <col min="5899" max="5899" width="13.28515625" customWidth="1"/>
    <col min="6145" max="6146" width="1.85546875" customWidth="1"/>
    <col min="6147" max="6147" width="1.5703125" customWidth="1"/>
    <col min="6148" max="6148" width="2.28515625" customWidth="1"/>
    <col min="6149" max="6149" width="2" customWidth="1"/>
    <col min="6150" max="6150" width="2.42578125" customWidth="1"/>
    <col min="6151" max="6151" width="35.85546875" customWidth="1"/>
    <col min="6152" max="6152" width="3.42578125" customWidth="1"/>
    <col min="6153" max="6154" width="10.7109375" customWidth="1"/>
    <col min="6155" max="6155" width="13.28515625" customWidth="1"/>
    <col min="6401" max="6402" width="1.85546875" customWidth="1"/>
    <col min="6403" max="6403" width="1.5703125" customWidth="1"/>
    <col min="6404" max="6404" width="2.28515625" customWidth="1"/>
    <col min="6405" max="6405" width="2" customWidth="1"/>
    <col min="6406" max="6406" width="2.42578125" customWidth="1"/>
    <col min="6407" max="6407" width="35.85546875" customWidth="1"/>
    <col min="6408" max="6408" width="3.42578125" customWidth="1"/>
    <col min="6409" max="6410" width="10.7109375" customWidth="1"/>
    <col min="6411" max="6411" width="13.28515625" customWidth="1"/>
    <col min="6657" max="6658" width="1.85546875" customWidth="1"/>
    <col min="6659" max="6659" width="1.5703125" customWidth="1"/>
    <col min="6660" max="6660" width="2.28515625" customWidth="1"/>
    <col min="6661" max="6661" width="2" customWidth="1"/>
    <col min="6662" max="6662" width="2.42578125" customWidth="1"/>
    <col min="6663" max="6663" width="35.85546875" customWidth="1"/>
    <col min="6664" max="6664" width="3.42578125" customWidth="1"/>
    <col min="6665" max="6666" width="10.7109375" customWidth="1"/>
    <col min="6667" max="6667" width="13.28515625" customWidth="1"/>
    <col min="6913" max="6914" width="1.85546875" customWidth="1"/>
    <col min="6915" max="6915" width="1.5703125" customWidth="1"/>
    <col min="6916" max="6916" width="2.28515625" customWidth="1"/>
    <col min="6917" max="6917" width="2" customWidth="1"/>
    <col min="6918" max="6918" width="2.42578125" customWidth="1"/>
    <col min="6919" max="6919" width="35.85546875" customWidth="1"/>
    <col min="6920" max="6920" width="3.42578125" customWidth="1"/>
    <col min="6921" max="6922" width="10.7109375" customWidth="1"/>
    <col min="6923" max="6923" width="13.28515625" customWidth="1"/>
    <col min="7169" max="7170" width="1.85546875" customWidth="1"/>
    <col min="7171" max="7171" width="1.5703125" customWidth="1"/>
    <col min="7172" max="7172" width="2.28515625" customWidth="1"/>
    <col min="7173" max="7173" width="2" customWidth="1"/>
    <col min="7174" max="7174" width="2.42578125" customWidth="1"/>
    <col min="7175" max="7175" width="35.85546875" customWidth="1"/>
    <col min="7176" max="7176" width="3.42578125" customWidth="1"/>
    <col min="7177" max="7178" width="10.7109375" customWidth="1"/>
    <col min="7179" max="7179" width="13.28515625" customWidth="1"/>
    <col min="7425" max="7426" width="1.85546875" customWidth="1"/>
    <col min="7427" max="7427" width="1.5703125" customWidth="1"/>
    <col min="7428" max="7428" width="2.28515625" customWidth="1"/>
    <col min="7429" max="7429" width="2" customWidth="1"/>
    <col min="7430" max="7430" width="2.42578125" customWidth="1"/>
    <col min="7431" max="7431" width="35.85546875" customWidth="1"/>
    <col min="7432" max="7432" width="3.42578125" customWidth="1"/>
    <col min="7433" max="7434" width="10.7109375" customWidth="1"/>
    <col min="7435" max="7435" width="13.28515625" customWidth="1"/>
    <col min="7681" max="7682" width="1.85546875" customWidth="1"/>
    <col min="7683" max="7683" width="1.5703125" customWidth="1"/>
    <col min="7684" max="7684" width="2.28515625" customWidth="1"/>
    <col min="7685" max="7685" width="2" customWidth="1"/>
    <col min="7686" max="7686" width="2.42578125" customWidth="1"/>
    <col min="7687" max="7687" width="35.85546875" customWidth="1"/>
    <col min="7688" max="7688" width="3.42578125" customWidth="1"/>
    <col min="7689" max="7690" width="10.7109375" customWidth="1"/>
    <col min="7691" max="7691" width="13.28515625" customWidth="1"/>
    <col min="7937" max="7938" width="1.85546875" customWidth="1"/>
    <col min="7939" max="7939" width="1.5703125" customWidth="1"/>
    <col min="7940" max="7940" width="2.28515625" customWidth="1"/>
    <col min="7941" max="7941" width="2" customWidth="1"/>
    <col min="7942" max="7942" width="2.42578125" customWidth="1"/>
    <col min="7943" max="7943" width="35.85546875" customWidth="1"/>
    <col min="7944" max="7944" width="3.42578125" customWidth="1"/>
    <col min="7945" max="7946" width="10.7109375" customWidth="1"/>
    <col min="7947" max="7947" width="13.28515625" customWidth="1"/>
    <col min="8193" max="8194" width="1.85546875" customWidth="1"/>
    <col min="8195" max="8195" width="1.5703125" customWidth="1"/>
    <col min="8196" max="8196" width="2.28515625" customWidth="1"/>
    <col min="8197" max="8197" width="2" customWidth="1"/>
    <col min="8198" max="8198" width="2.42578125" customWidth="1"/>
    <col min="8199" max="8199" width="35.85546875" customWidth="1"/>
    <col min="8200" max="8200" width="3.42578125" customWidth="1"/>
    <col min="8201" max="8202" width="10.7109375" customWidth="1"/>
    <col min="8203" max="8203" width="13.28515625" customWidth="1"/>
    <col min="8449" max="8450" width="1.85546875" customWidth="1"/>
    <col min="8451" max="8451" width="1.5703125" customWidth="1"/>
    <col min="8452" max="8452" width="2.28515625" customWidth="1"/>
    <col min="8453" max="8453" width="2" customWidth="1"/>
    <col min="8454" max="8454" width="2.42578125" customWidth="1"/>
    <col min="8455" max="8455" width="35.85546875" customWidth="1"/>
    <col min="8456" max="8456" width="3.42578125" customWidth="1"/>
    <col min="8457" max="8458" width="10.7109375" customWidth="1"/>
    <col min="8459" max="8459" width="13.28515625" customWidth="1"/>
    <col min="8705" max="8706" width="1.85546875" customWidth="1"/>
    <col min="8707" max="8707" width="1.5703125" customWidth="1"/>
    <col min="8708" max="8708" width="2.28515625" customWidth="1"/>
    <col min="8709" max="8709" width="2" customWidth="1"/>
    <col min="8710" max="8710" width="2.42578125" customWidth="1"/>
    <col min="8711" max="8711" width="35.85546875" customWidth="1"/>
    <col min="8712" max="8712" width="3.42578125" customWidth="1"/>
    <col min="8713" max="8714" width="10.7109375" customWidth="1"/>
    <col min="8715" max="8715" width="13.28515625" customWidth="1"/>
    <col min="8961" max="8962" width="1.85546875" customWidth="1"/>
    <col min="8963" max="8963" width="1.5703125" customWidth="1"/>
    <col min="8964" max="8964" width="2.28515625" customWidth="1"/>
    <col min="8965" max="8965" width="2" customWidth="1"/>
    <col min="8966" max="8966" width="2.42578125" customWidth="1"/>
    <col min="8967" max="8967" width="35.85546875" customWidth="1"/>
    <col min="8968" max="8968" width="3.42578125" customWidth="1"/>
    <col min="8969" max="8970" width="10.7109375" customWidth="1"/>
    <col min="8971" max="8971" width="13.28515625" customWidth="1"/>
    <col min="9217" max="9218" width="1.85546875" customWidth="1"/>
    <col min="9219" max="9219" width="1.5703125" customWidth="1"/>
    <col min="9220" max="9220" width="2.28515625" customWidth="1"/>
    <col min="9221" max="9221" width="2" customWidth="1"/>
    <col min="9222" max="9222" width="2.42578125" customWidth="1"/>
    <col min="9223" max="9223" width="35.85546875" customWidth="1"/>
    <col min="9224" max="9224" width="3.42578125" customWidth="1"/>
    <col min="9225" max="9226" width="10.7109375" customWidth="1"/>
    <col min="9227" max="9227" width="13.28515625" customWidth="1"/>
    <col min="9473" max="9474" width="1.85546875" customWidth="1"/>
    <col min="9475" max="9475" width="1.5703125" customWidth="1"/>
    <col min="9476" max="9476" width="2.28515625" customWidth="1"/>
    <col min="9477" max="9477" width="2" customWidth="1"/>
    <col min="9478" max="9478" width="2.42578125" customWidth="1"/>
    <col min="9479" max="9479" width="35.85546875" customWidth="1"/>
    <col min="9480" max="9480" width="3.42578125" customWidth="1"/>
    <col min="9481" max="9482" width="10.7109375" customWidth="1"/>
    <col min="9483" max="9483" width="13.28515625" customWidth="1"/>
    <col min="9729" max="9730" width="1.85546875" customWidth="1"/>
    <col min="9731" max="9731" width="1.5703125" customWidth="1"/>
    <col min="9732" max="9732" width="2.28515625" customWidth="1"/>
    <col min="9733" max="9733" width="2" customWidth="1"/>
    <col min="9734" max="9734" width="2.42578125" customWidth="1"/>
    <col min="9735" max="9735" width="35.85546875" customWidth="1"/>
    <col min="9736" max="9736" width="3.42578125" customWidth="1"/>
    <col min="9737" max="9738" width="10.7109375" customWidth="1"/>
    <col min="9739" max="9739" width="13.28515625" customWidth="1"/>
    <col min="9985" max="9986" width="1.85546875" customWidth="1"/>
    <col min="9987" max="9987" width="1.5703125" customWidth="1"/>
    <col min="9988" max="9988" width="2.28515625" customWidth="1"/>
    <col min="9989" max="9989" width="2" customWidth="1"/>
    <col min="9990" max="9990" width="2.42578125" customWidth="1"/>
    <col min="9991" max="9991" width="35.85546875" customWidth="1"/>
    <col min="9992" max="9992" width="3.42578125" customWidth="1"/>
    <col min="9993" max="9994" width="10.7109375" customWidth="1"/>
    <col min="9995" max="9995" width="13.28515625" customWidth="1"/>
    <col min="10241" max="10242" width="1.85546875" customWidth="1"/>
    <col min="10243" max="10243" width="1.5703125" customWidth="1"/>
    <col min="10244" max="10244" width="2.28515625" customWidth="1"/>
    <col min="10245" max="10245" width="2" customWidth="1"/>
    <col min="10246" max="10246" width="2.42578125" customWidth="1"/>
    <col min="10247" max="10247" width="35.85546875" customWidth="1"/>
    <col min="10248" max="10248" width="3.42578125" customWidth="1"/>
    <col min="10249" max="10250" width="10.7109375" customWidth="1"/>
    <col min="10251" max="10251" width="13.28515625" customWidth="1"/>
    <col min="10497" max="10498" width="1.85546875" customWidth="1"/>
    <col min="10499" max="10499" width="1.5703125" customWidth="1"/>
    <col min="10500" max="10500" width="2.28515625" customWidth="1"/>
    <col min="10501" max="10501" width="2" customWidth="1"/>
    <col min="10502" max="10502" width="2.42578125" customWidth="1"/>
    <col min="10503" max="10503" width="35.85546875" customWidth="1"/>
    <col min="10504" max="10504" width="3.42578125" customWidth="1"/>
    <col min="10505" max="10506" width="10.7109375" customWidth="1"/>
    <col min="10507" max="10507" width="13.28515625" customWidth="1"/>
    <col min="10753" max="10754" width="1.85546875" customWidth="1"/>
    <col min="10755" max="10755" width="1.5703125" customWidth="1"/>
    <col min="10756" max="10756" width="2.28515625" customWidth="1"/>
    <col min="10757" max="10757" width="2" customWidth="1"/>
    <col min="10758" max="10758" width="2.42578125" customWidth="1"/>
    <col min="10759" max="10759" width="35.85546875" customWidth="1"/>
    <col min="10760" max="10760" width="3.42578125" customWidth="1"/>
    <col min="10761" max="10762" width="10.7109375" customWidth="1"/>
    <col min="10763" max="10763" width="13.28515625" customWidth="1"/>
    <col min="11009" max="11010" width="1.85546875" customWidth="1"/>
    <col min="11011" max="11011" width="1.5703125" customWidth="1"/>
    <col min="11012" max="11012" width="2.28515625" customWidth="1"/>
    <col min="11013" max="11013" width="2" customWidth="1"/>
    <col min="11014" max="11014" width="2.42578125" customWidth="1"/>
    <col min="11015" max="11015" width="35.85546875" customWidth="1"/>
    <col min="11016" max="11016" width="3.42578125" customWidth="1"/>
    <col min="11017" max="11018" width="10.7109375" customWidth="1"/>
    <col min="11019" max="11019" width="13.28515625" customWidth="1"/>
    <col min="11265" max="11266" width="1.85546875" customWidth="1"/>
    <col min="11267" max="11267" width="1.5703125" customWidth="1"/>
    <col min="11268" max="11268" width="2.28515625" customWidth="1"/>
    <col min="11269" max="11269" width="2" customWidth="1"/>
    <col min="11270" max="11270" width="2.42578125" customWidth="1"/>
    <col min="11271" max="11271" width="35.85546875" customWidth="1"/>
    <col min="11272" max="11272" width="3.42578125" customWidth="1"/>
    <col min="11273" max="11274" width="10.7109375" customWidth="1"/>
    <col min="11275" max="11275" width="13.28515625" customWidth="1"/>
    <col min="11521" max="11522" width="1.85546875" customWidth="1"/>
    <col min="11523" max="11523" width="1.5703125" customWidth="1"/>
    <col min="11524" max="11524" width="2.28515625" customWidth="1"/>
    <col min="11525" max="11525" width="2" customWidth="1"/>
    <col min="11526" max="11526" width="2.42578125" customWidth="1"/>
    <col min="11527" max="11527" width="35.85546875" customWidth="1"/>
    <col min="11528" max="11528" width="3.42578125" customWidth="1"/>
    <col min="11529" max="11530" width="10.7109375" customWidth="1"/>
    <col min="11531" max="11531" width="13.28515625" customWidth="1"/>
    <col min="11777" max="11778" width="1.85546875" customWidth="1"/>
    <col min="11779" max="11779" width="1.5703125" customWidth="1"/>
    <col min="11780" max="11780" width="2.28515625" customWidth="1"/>
    <col min="11781" max="11781" width="2" customWidth="1"/>
    <col min="11782" max="11782" width="2.42578125" customWidth="1"/>
    <col min="11783" max="11783" width="35.85546875" customWidth="1"/>
    <col min="11784" max="11784" width="3.42578125" customWidth="1"/>
    <col min="11785" max="11786" width="10.7109375" customWidth="1"/>
    <col min="11787" max="11787" width="13.28515625" customWidth="1"/>
    <col min="12033" max="12034" width="1.85546875" customWidth="1"/>
    <col min="12035" max="12035" width="1.5703125" customWidth="1"/>
    <col min="12036" max="12036" width="2.28515625" customWidth="1"/>
    <col min="12037" max="12037" width="2" customWidth="1"/>
    <col min="12038" max="12038" width="2.42578125" customWidth="1"/>
    <col min="12039" max="12039" width="35.85546875" customWidth="1"/>
    <col min="12040" max="12040" width="3.42578125" customWidth="1"/>
    <col min="12041" max="12042" width="10.7109375" customWidth="1"/>
    <col min="12043" max="12043" width="13.28515625" customWidth="1"/>
    <col min="12289" max="12290" width="1.85546875" customWidth="1"/>
    <col min="12291" max="12291" width="1.5703125" customWidth="1"/>
    <col min="12292" max="12292" width="2.28515625" customWidth="1"/>
    <col min="12293" max="12293" width="2" customWidth="1"/>
    <col min="12294" max="12294" width="2.42578125" customWidth="1"/>
    <col min="12295" max="12295" width="35.85546875" customWidth="1"/>
    <col min="12296" max="12296" width="3.42578125" customWidth="1"/>
    <col min="12297" max="12298" width="10.7109375" customWidth="1"/>
    <col min="12299" max="12299" width="13.28515625" customWidth="1"/>
    <col min="12545" max="12546" width="1.85546875" customWidth="1"/>
    <col min="12547" max="12547" width="1.5703125" customWidth="1"/>
    <col min="12548" max="12548" width="2.28515625" customWidth="1"/>
    <col min="12549" max="12549" width="2" customWidth="1"/>
    <col min="12550" max="12550" width="2.42578125" customWidth="1"/>
    <col min="12551" max="12551" width="35.85546875" customWidth="1"/>
    <col min="12552" max="12552" width="3.42578125" customWidth="1"/>
    <col min="12553" max="12554" width="10.7109375" customWidth="1"/>
    <col min="12555" max="12555" width="13.28515625" customWidth="1"/>
    <col min="12801" max="12802" width="1.85546875" customWidth="1"/>
    <col min="12803" max="12803" width="1.5703125" customWidth="1"/>
    <col min="12804" max="12804" width="2.28515625" customWidth="1"/>
    <col min="12805" max="12805" width="2" customWidth="1"/>
    <col min="12806" max="12806" width="2.42578125" customWidth="1"/>
    <col min="12807" max="12807" width="35.85546875" customWidth="1"/>
    <col min="12808" max="12808" width="3.42578125" customWidth="1"/>
    <col min="12809" max="12810" width="10.7109375" customWidth="1"/>
    <col min="12811" max="12811" width="13.28515625" customWidth="1"/>
    <col min="13057" max="13058" width="1.85546875" customWidth="1"/>
    <col min="13059" max="13059" width="1.5703125" customWidth="1"/>
    <col min="13060" max="13060" width="2.28515625" customWidth="1"/>
    <col min="13061" max="13061" width="2" customWidth="1"/>
    <col min="13062" max="13062" width="2.42578125" customWidth="1"/>
    <col min="13063" max="13063" width="35.85546875" customWidth="1"/>
    <col min="13064" max="13064" width="3.42578125" customWidth="1"/>
    <col min="13065" max="13066" width="10.7109375" customWidth="1"/>
    <col min="13067" max="13067" width="13.28515625" customWidth="1"/>
    <col min="13313" max="13314" width="1.85546875" customWidth="1"/>
    <col min="13315" max="13315" width="1.5703125" customWidth="1"/>
    <col min="13316" max="13316" width="2.28515625" customWidth="1"/>
    <col min="13317" max="13317" width="2" customWidth="1"/>
    <col min="13318" max="13318" width="2.42578125" customWidth="1"/>
    <col min="13319" max="13319" width="35.85546875" customWidth="1"/>
    <col min="13320" max="13320" width="3.42578125" customWidth="1"/>
    <col min="13321" max="13322" width="10.7109375" customWidth="1"/>
    <col min="13323" max="13323" width="13.28515625" customWidth="1"/>
    <col min="13569" max="13570" width="1.85546875" customWidth="1"/>
    <col min="13571" max="13571" width="1.5703125" customWidth="1"/>
    <col min="13572" max="13572" width="2.28515625" customWidth="1"/>
    <col min="13573" max="13573" width="2" customWidth="1"/>
    <col min="13574" max="13574" width="2.42578125" customWidth="1"/>
    <col min="13575" max="13575" width="35.85546875" customWidth="1"/>
    <col min="13576" max="13576" width="3.42578125" customWidth="1"/>
    <col min="13577" max="13578" width="10.7109375" customWidth="1"/>
    <col min="13579" max="13579" width="13.28515625" customWidth="1"/>
    <col min="13825" max="13826" width="1.85546875" customWidth="1"/>
    <col min="13827" max="13827" width="1.5703125" customWidth="1"/>
    <col min="13828" max="13828" width="2.28515625" customWidth="1"/>
    <col min="13829" max="13829" width="2" customWidth="1"/>
    <col min="13830" max="13830" width="2.42578125" customWidth="1"/>
    <col min="13831" max="13831" width="35.85546875" customWidth="1"/>
    <col min="13832" max="13832" width="3.42578125" customWidth="1"/>
    <col min="13833" max="13834" width="10.7109375" customWidth="1"/>
    <col min="13835" max="13835" width="13.28515625" customWidth="1"/>
    <col min="14081" max="14082" width="1.85546875" customWidth="1"/>
    <col min="14083" max="14083" width="1.5703125" customWidth="1"/>
    <col min="14084" max="14084" width="2.28515625" customWidth="1"/>
    <col min="14085" max="14085" width="2" customWidth="1"/>
    <col min="14086" max="14086" width="2.42578125" customWidth="1"/>
    <col min="14087" max="14087" width="35.85546875" customWidth="1"/>
    <col min="14088" max="14088" width="3.42578125" customWidth="1"/>
    <col min="14089" max="14090" width="10.7109375" customWidth="1"/>
    <col min="14091" max="14091" width="13.28515625" customWidth="1"/>
    <col min="14337" max="14338" width="1.85546875" customWidth="1"/>
    <col min="14339" max="14339" width="1.5703125" customWidth="1"/>
    <col min="14340" max="14340" width="2.28515625" customWidth="1"/>
    <col min="14341" max="14341" width="2" customWidth="1"/>
    <col min="14342" max="14342" width="2.42578125" customWidth="1"/>
    <col min="14343" max="14343" width="35.85546875" customWidth="1"/>
    <col min="14344" max="14344" width="3.42578125" customWidth="1"/>
    <col min="14345" max="14346" width="10.7109375" customWidth="1"/>
    <col min="14347" max="14347" width="13.28515625" customWidth="1"/>
    <col min="14593" max="14594" width="1.85546875" customWidth="1"/>
    <col min="14595" max="14595" width="1.5703125" customWidth="1"/>
    <col min="14596" max="14596" width="2.28515625" customWidth="1"/>
    <col min="14597" max="14597" width="2" customWidth="1"/>
    <col min="14598" max="14598" width="2.42578125" customWidth="1"/>
    <col min="14599" max="14599" width="35.85546875" customWidth="1"/>
    <col min="14600" max="14600" width="3.42578125" customWidth="1"/>
    <col min="14601" max="14602" width="10.7109375" customWidth="1"/>
    <col min="14603" max="14603" width="13.28515625" customWidth="1"/>
    <col min="14849" max="14850" width="1.85546875" customWidth="1"/>
    <col min="14851" max="14851" width="1.5703125" customWidth="1"/>
    <col min="14852" max="14852" width="2.28515625" customWidth="1"/>
    <col min="14853" max="14853" width="2" customWidth="1"/>
    <col min="14854" max="14854" width="2.42578125" customWidth="1"/>
    <col min="14855" max="14855" width="35.85546875" customWidth="1"/>
    <col min="14856" max="14856" width="3.42578125" customWidth="1"/>
    <col min="14857" max="14858" width="10.7109375" customWidth="1"/>
    <col min="14859" max="14859" width="13.28515625" customWidth="1"/>
    <col min="15105" max="15106" width="1.85546875" customWidth="1"/>
    <col min="15107" max="15107" width="1.5703125" customWidth="1"/>
    <col min="15108" max="15108" width="2.28515625" customWidth="1"/>
    <col min="15109" max="15109" width="2" customWidth="1"/>
    <col min="15110" max="15110" width="2.42578125" customWidth="1"/>
    <col min="15111" max="15111" width="35.85546875" customWidth="1"/>
    <col min="15112" max="15112" width="3.42578125" customWidth="1"/>
    <col min="15113" max="15114" width="10.7109375" customWidth="1"/>
    <col min="15115" max="15115" width="13.28515625" customWidth="1"/>
    <col min="15361" max="15362" width="1.85546875" customWidth="1"/>
    <col min="15363" max="15363" width="1.5703125" customWidth="1"/>
    <col min="15364" max="15364" width="2.28515625" customWidth="1"/>
    <col min="15365" max="15365" width="2" customWidth="1"/>
    <col min="15366" max="15366" width="2.42578125" customWidth="1"/>
    <col min="15367" max="15367" width="35.85546875" customWidth="1"/>
    <col min="15368" max="15368" width="3.42578125" customWidth="1"/>
    <col min="15369" max="15370" width="10.7109375" customWidth="1"/>
    <col min="15371" max="15371" width="13.28515625" customWidth="1"/>
    <col min="15617" max="15618" width="1.85546875" customWidth="1"/>
    <col min="15619" max="15619" width="1.5703125" customWidth="1"/>
    <col min="15620" max="15620" width="2.28515625" customWidth="1"/>
    <col min="15621" max="15621" width="2" customWidth="1"/>
    <col min="15622" max="15622" width="2.42578125" customWidth="1"/>
    <col min="15623" max="15623" width="35.85546875" customWidth="1"/>
    <col min="15624" max="15624" width="3.42578125" customWidth="1"/>
    <col min="15625" max="15626" width="10.7109375" customWidth="1"/>
    <col min="15627" max="15627" width="13.28515625" customWidth="1"/>
    <col min="15873" max="15874" width="1.85546875" customWidth="1"/>
    <col min="15875" max="15875" width="1.5703125" customWidth="1"/>
    <col min="15876" max="15876" width="2.28515625" customWidth="1"/>
    <col min="15877" max="15877" width="2" customWidth="1"/>
    <col min="15878" max="15878" width="2.42578125" customWidth="1"/>
    <col min="15879" max="15879" width="35.85546875" customWidth="1"/>
    <col min="15880" max="15880" width="3.42578125" customWidth="1"/>
    <col min="15881" max="15882" width="10.7109375" customWidth="1"/>
    <col min="15883" max="15883" width="13.28515625" customWidth="1"/>
    <col min="16129" max="16130" width="1.85546875" customWidth="1"/>
    <col min="16131" max="16131" width="1.5703125" customWidth="1"/>
    <col min="16132" max="16132" width="2.28515625" customWidth="1"/>
    <col min="16133" max="16133" width="2" customWidth="1"/>
    <col min="16134" max="16134" width="2.42578125" customWidth="1"/>
    <col min="16135" max="16135" width="35.85546875" customWidth="1"/>
    <col min="16136" max="16136" width="3.42578125" customWidth="1"/>
    <col min="16137" max="16138" width="10.7109375" customWidth="1"/>
    <col min="16139" max="16139" width="13.28515625" customWidth="1"/>
  </cols>
  <sheetData>
    <row r="1" spans="1:11">
      <c r="A1" s="306"/>
      <c r="B1" s="306"/>
      <c r="C1" s="306"/>
      <c r="D1" s="306"/>
      <c r="E1" s="306"/>
      <c r="F1" s="306"/>
      <c r="G1" s="306"/>
      <c r="H1" s="264" t="s">
        <v>413</v>
      </c>
      <c r="I1" s="262"/>
      <c r="J1" s="259"/>
      <c r="K1" s="306"/>
    </row>
    <row r="2" spans="1:11">
      <c r="A2" s="306"/>
      <c r="B2" s="306"/>
      <c r="C2" s="306"/>
      <c r="D2" s="306"/>
      <c r="E2" s="306"/>
      <c r="F2" s="306"/>
      <c r="G2" s="306"/>
      <c r="H2" s="264" t="s">
        <v>414</v>
      </c>
      <c r="I2" s="262"/>
      <c r="J2" s="259"/>
      <c r="K2" s="306"/>
    </row>
    <row r="3" spans="1:11" ht="15.75" customHeight="1">
      <c r="A3" s="306"/>
      <c r="B3" s="306"/>
      <c r="C3" s="306"/>
      <c r="D3" s="306"/>
      <c r="E3" s="306"/>
      <c r="F3" s="306"/>
      <c r="G3" s="306"/>
      <c r="H3" s="264" t="s">
        <v>415</v>
      </c>
      <c r="I3" s="262"/>
      <c r="J3" s="265"/>
      <c r="K3" s="306"/>
    </row>
    <row r="4" spans="1:11" ht="6.75" customHeight="1">
      <c r="A4" s="306"/>
      <c r="B4" s="306"/>
      <c r="C4" s="306"/>
      <c r="D4" s="306"/>
      <c r="E4" s="306"/>
      <c r="F4" s="306"/>
      <c r="G4" s="306"/>
      <c r="I4" s="259"/>
      <c r="J4" s="265"/>
      <c r="K4" s="306"/>
    </row>
    <row r="5" spans="1:11">
      <c r="A5" s="541" t="s">
        <v>416</v>
      </c>
      <c r="B5" s="541"/>
      <c r="C5" s="541"/>
      <c r="D5" s="541"/>
      <c r="E5" s="541"/>
      <c r="F5" s="541"/>
      <c r="G5" s="541"/>
      <c r="H5" s="541"/>
      <c r="I5" s="541"/>
      <c r="J5" s="541"/>
      <c r="K5" s="541"/>
    </row>
    <row r="6" spans="1:11" ht="30" customHeight="1">
      <c r="A6" s="539" t="s">
        <v>497</v>
      </c>
      <c r="B6" s="539"/>
      <c r="C6" s="539"/>
      <c r="D6" s="539"/>
      <c r="E6" s="539"/>
      <c r="F6" s="539"/>
      <c r="G6" s="539"/>
      <c r="H6" s="539"/>
      <c r="I6" s="539"/>
      <c r="J6" s="539"/>
      <c r="K6" s="539"/>
    </row>
    <row r="7" spans="1:11">
      <c r="A7" s="539" t="s">
        <v>6</v>
      </c>
      <c r="B7" s="539"/>
      <c r="C7" s="539"/>
      <c r="D7" s="539"/>
      <c r="E7" s="539"/>
      <c r="F7" s="539"/>
      <c r="G7" s="539"/>
      <c r="H7" s="539"/>
      <c r="I7" s="539"/>
      <c r="J7" s="539"/>
      <c r="K7" s="539"/>
    </row>
    <row r="8" spans="1:11" ht="7.5" customHeight="1">
      <c r="A8" s="267"/>
      <c r="B8" s="267"/>
      <c r="C8" s="267"/>
      <c r="D8" s="267"/>
      <c r="E8" s="267"/>
      <c r="F8" s="263"/>
      <c r="G8" s="533"/>
      <c r="H8" s="533"/>
      <c r="I8" s="539"/>
      <c r="J8" s="539"/>
      <c r="K8" s="539"/>
    </row>
    <row r="9" spans="1:11" ht="15" customHeight="1">
      <c r="A9" s="542" t="s">
        <v>417</v>
      </c>
      <c r="B9" s="543"/>
      <c r="C9" s="543"/>
      <c r="D9" s="543"/>
      <c r="E9" s="543"/>
      <c r="F9" s="543"/>
      <c r="G9" s="543"/>
      <c r="H9" s="543"/>
      <c r="I9" s="543"/>
      <c r="J9" s="543"/>
      <c r="K9" s="543"/>
    </row>
    <row r="10" spans="1:11" ht="7.5" customHeight="1">
      <c r="A10" s="268"/>
      <c r="B10" s="269"/>
      <c r="C10" s="269"/>
      <c r="D10" s="269"/>
      <c r="E10" s="269"/>
      <c r="F10" s="269"/>
      <c r="G10" s="269"/>
      <c r="H10" s="269"/>
      <c r="I10" s="269"/>
      <c r="J10" s="269"/>
      <c r="K10" s="269"/>
    </row>
    <row r="11" spans="1:11">
      <c r="A11" s="540" t="s">
        <v>418</v>
      </c>
      <c r="B11" s="539"/>
      <c r="C11" s="539"/>
      <c r="D11" s="539"/>
      <c r="E11" s="539"/>
      <c r="F11" s="539"/>
      <c r="G11" s="539"/>
      <c r="H11" s="539"/>
      <c r="I11" s="539"/>
      <c r="J11" s="539"/>
      <c r="K11" s="539"/>
    </row>
    <row r="12" spans="1:11">
      <c r="A12" s="539" t="s">
        <v>229</v>
      </c>
      <c r="B12" s="539"/>
      <c r="C12" s="539"/>
      <c r="D12" s="539"/>
      <c r="E12" s="539"/>
      <c r="F12" s="539"/>
      <c r="G12" s="539"/>
      <c r="H12" s="539"/>
      <c r="I12" s="539"/>
      <c r="J12" s="539"/>
      <c r="K12" s="539"/>
    </row>
    <row r="13" spans="1:11">
      <c r="A13" s="539" t="s">
        <v>10</v>
      </c>
      <c r="B13" s="539"/>
      <c r="C13" s="539"/>
      <c r="D13" s="539"/>
      <c r="E13" s="539"/>
      <c r="F13" s="539"/>
      <c r="G13" s="539"/>
      <c r="H13" s="539"/>
      <c r="I13" s="539"/>
      <c r="J13" s="539"/>
      <c r="K13" s="539"/>
    </row>
    <row r="14" spans="1:11" ht="11.25" customHeight="1">
      <c r="A14" s="268"/>
      <c r="B14" s="269"/>
      <c r="C14" s="269"/>
      <c r="D14" s="269"/>
      <c r="E14" s="269"/>
      <c r="F14" s="269"/>
      <c r="G14" s="263"/>
      <c r="H14" s="263"/>
      <c r="I14" s="263"/>
      <c r="J14" s="263"/>
      <c r="K14" s="263"/>
    </row>
    <row r="15" spans="1:11">
      <c r="A15" s="540" t="s">
        <v>11</v>
      </c>
      <c r="B15" s="539"/>
      <c r="C15" s="539"/>
      <c r="D15" s="539"/>
      <c r="E15" s="539"/>
      <c r="F15" s="539"/>
      <c r="G15" s="539"/>
      <c r="H15" s="539"/>
      <c r="I15" s="539"/>
      <c r="J15" s="539"/>
      <c r="K15" s="539"/>
    </row>
    <row r="16" spans="1:11" ht="15" customHeight="1">
      <c r="A16" s="539" t="s">
        <v>496</v>
      </c>
      <c r="B16" s="539"/>
      <c r="C16" s="539"/>
      <c r="D16" s="539"/>
      <c r="E16" s="539"/>
      <c r="F16" s="539"/>
      <c r="G16" s="539"/>
      <c r="H16" s="539"/>
      <c r="I16" s="539"/>
      <c r="J16" s="539"/>
      <c r="K16" s="539"/>
    </row>
    <row r="17" spans="1:11">
      <c r="A17" s="270"/>
      <c r="B17" s="263"/>
      <c r="C17" s="263"/>
      <c r="D17" s="263"/>
      <c r="E17" s="263"/>
      <c r="F17" s="263"/>
      <c r="G17" s="263" t="s">
        <v>419</v>
      </c>
      <c r="H17" s="263"/>
      <c r="I17" s="306"/>
      <c r="J17" s="306"/>
      <c r="K17" s="271"/>
    </row>
    <row r="18" spans="1:11" ht="9" customHeight="1">
      <c r="A18" s="539"/>
      <c r="B18" s="539"/>
      <c r="C18" s="539"/>
      <c r="D18" s="539"/>
      <c r="E18" s="539"/>
      <c r="F18" s="539"/>
      <c r="G18" s="539"/>
      <c r="H18" s="539"/>
      <c r="I18" s="539"/>
      <c r="J18" s="539"/>
      <c r="K18" s="539"/>
    </row>
    <row r="19" spans="1:11">
      <c r="A19" s="270"/>
      <c r="B19" s="263"/>
      <c r="C19" s="263"/>
      <c r="D19" s="263"/>
      <c r="E19" s="263"/>
      <c r="F19" s="263"/>
      <c r="G19" s="263"/>
      <c r="H19" s="263"/>
      <c r="I19" s="272"/>
      <c r="J19" s="273"/>
      <c r="K19" s="274" t="s">
        <v>15</v>
      </c>
    </row>
    <row r="20" spans="1:11">
      <c r="A20" s="270"/>
      <c r="B20" s="263"/>
      <c r="C20" s="263"/>
      <c r="D20" s="263"/>
      <c r="E20" s="263"/>
      <c r="F20" s="263"/>
      <c r="G20" s="263"/>
      <c r="H20" s="263"/>
      <c r="I20" s="275"/>
      <c r="J20" s="275" t="s">
        <v>420</v>
      </c>
      <c r="K20" s="276"/>
    </row>
    <row r="21" spans="1:11">
      <c r="A21" s="270"/>
      <c r="B21" s="263"/>
      <c r="C21" s="263"/>
      <c r="D21" s="263"/>
      <c r="E21" s="263"/>
      <c r="F21" s="263"/>
      <c r="G21" s="263"/>
      <c r="H21" s="263"/>
      <c r="I21" s="275"/>
      <c r="J21" s="275" t="s">
        <v>17</v>
      </c>
      <c r="K21" s="276"/>
    </row>
    <row r="22" spans="1:11">
      <c r="A22" s="270"/>
      <c r="B22" s="263"/>
      <c r="C22" s="263"/>
      <c r="D22" s="263"/>
      <c r="E22" s="263"/>
      <c r="F22" s="263"/>
      <c r="G22" s="263"/>
      <c r="H22" s="263"/>
      <c r="I22" s="277"/>
      <c r="J22" s="275" t="s">
        <v>18</v>
      </c>
      <c r="K22" s="276" t="s">
        <v>19</v>
      </c>
    </row>
    <row r="23" spans="1:11" ht="8.25" customHeight="1">
      <c r="A23" s="267"/>
      <c r="B23" s="267"/>
      <c r="C23" s="267"/>
      <c r="D23" s="267"/>
      <c r="E23" s="267"/>
      <c r="F23" s="267"/>
      <c r="G23" s="263"/>
      <c r="H23" s="263"/>
      <c r="I23" s="278"/>
      <c r="J23" s="278"/>
      <c r="K23" s="279"/>
    </row>
    <row r="24" spans="1:11">
      <c r="A24" s="267"/>
      <c r="B24" s="267"/>
      <c r="C24" s="267"/>
      <c r="D24" s="267"/>
      <c r="E24" s="267"/>
      <c r="F24" s="267"/>
      <c r="G24" s="280"/>
      <c r="H24" s="263"/>
      <c r="I24" s="278"/>
      <c r="J24" s="278"/>
      <c r="K24" s="277" t="s">
        <v>421</v>
      </c>
    </row>
    <row r="25" spans="1:11" ht="15" customHeight="1">
      <c r="A25" s="530" t="s">
        <v>25</v>
      </c>
      <c r="B25" s="534"/>
      <c r="C25" s="534"/>
      <c r="D25" s="534"/>
      <c r="E25" s="534"/>
      <c r="F25" s="534"/>
      <c r="G25" s="530" t="s">
        <v>26</v>
      </c>
      <c r="H25" s="530" t="s">
        <v>422</v>
      </c>
      <c r="I25" s="535" t="s">
        <v>423</v>
      </c>
      <c r="J25" s="536"/>
      <c r="K25" s="536"/>
    </row>
    <row r="26" spans="1:11">
      <c r="A26" s="534"/>
      <c r="B26" s="534"/>
      <c r="C26" s="534"/>
      <c r="D26" s="534"/>
      <c r="E26" s="534"/>
      <c r="F26" s="534"/>
      <c r="G26" s="530"/>
      <c r="H26" s="530"/>
      <c r="I26" s="537" t="s">
        <v>336</v>
      </c>
      <c r="J26" s="537"/>
      <c r="K26" s="538"/>
    </row>
    <row r="27" spans="1:11" ht="25.5" customHeight="1">
      <c r="A27" s="534"/>
      <c r="B27" s="534"/>
      <c r="C27" s="534"/>
      <c r="D27" s="534"/>
      <c r="E27" s="534"/>
      <c r="F27" s="534"/>
      <c r="G27" s="530"/>
      <c r="H27" s="530"/>
      <c r="I27" s="530" t="s">
        <v>424</v>
      </c>
      <c r="J27" s="530" t="s">
        <v>425</v>
      </c>
      <c r="K27" s="531"/>
    </row>
    <row r="28" spans="1:11" ht="36" customHeight="1">
      <c r="A28" s="534"/>
      <c r="B28" s="534"/>
      <c r="C28" s="534"/>
      <c r="D28" s="534"/>
      <c r="E28" s="534"/>
      <c r="F28" s="534"/>
      <c r="G28" s="530"/>
      <c r="H28" s="530"/>
      <c r="I28" s="530"/>
      <c r="J28" s="281" t="s">
        <v>426</v>
      </c>
      <c r="K28" s="281" t="s">
        <v>427</v>
      </c>
    </row>
    <row r="29" spans="1:11">
      <c r="A29" s="532">
        <v>1</v>
      </c>
      <c r="B29" s="532"/>
      <c r="C29" s="532"/>
      <c r="D29" s="532"/>
      <c r="E29" s="532"/>
      <c r="F29" s="532"/>
      <c r="G29" s="282">
        <v>2</v>
      </c>
      <c r="H29" s="282">
        <v>3</v>
      </c>
      <c r="I29" s="282">
        <v>4</v>
      </c>
      <c r="J29" s="282">
        <v>5</v>
      </c>
      <c r="K29" s="282">
        <v>6</v>
      </c>
    </row>
    <row r="30" spans="1:11">
      <c r="A30" s="283">
        <v>2</v>
      </c>
      <c r="B30" s="283"/>
      <c r="C30" s="284"/>
      <c r="D30" s="284"/>
      <c r="E30" s="284"/>
      <c r="F30" s="284"/>
      <c r="G30" s="285" t="s">
        <v>428</v>
      </c>
      <c r="H30" s="286">
        <v>1</v>
      </c>
      <c r="I30" s="287">
        <f>I31+I37+I39+I42+I47+I59+I66+I75+I81</f>
        <v>8611.5499999999993</v>
      </c>
      <c r="J30" s="287">
        <f>J31+J37+J39+J42+J47+J59+J66+J75+J81</f>
        <v>17112.55</v>
      </c>
      <c r="K30" s="287">
        <f>K31+K37+K39+K42+K47+K59+K66+K75+K81</f>
        <v>0</v>
      </c>
    </row>
    <row r="31" spans="1:11" hidden="1" collapsed="1">
      <c r="A31" s="283">
        <v>2</v>
      </c>
      <c r="B31" s="283">
        <v>1</v>
      </c>
      <c r="C31" s="283"/>
      <c r="D31" s="283"/>
      <c r="E31" s="283"/>
      <c r="F31" s="283"/>
      <c r="G31" s="288" t="s">
        <v>37</v>
      </c>
      <c r="H31" s="286">
        <v>2</v>
      </c>
      <c r="I31" s="287">
        <f>I32+I36</f>
        <v>0</v>
      </c>
      <c r="J31" s="287">
        <f>J32+J36</f>
        <v>0</v>
      </c>
      <c r="K31" s="287">
        <f>K32+K36</f>
        <v>0</v>
      </c>
    </row>
    <row r="32" spans="1:11" hidden="1" collapsed="1">
      <c r="A32" s="284">
        <v>2</v>
      </c>
      <c r="B32" s="284">
        <v>1</v>
      </c>
      <c r="C32" s="284">
        <v>1</v>
      </c>
      <c r="D32" s="284"/>
      <c r="E32" s="284"/>
      <c r="F32" s="284"/>
      <c r="G32" s="289" t="s">
        <v>429</v>
      </c>
      <c r="H32" s="282">
        <v>3</v>
      </c>
      <c r="I32" s="290">
        <f>I33+I35</f>
        <v>0</v>
      </c>
      <c r="J32" s="290">
        <f>J33+J35</f>
        <v>0</v>
      </c>
      <c r="K32" s="290">
        <f>K33+K35</f>
        <v>0</v>
      </c>
    </row>
    <row r="33" spans="1:11" hidden="1" collapsed="1">
      <c r="A33" s="284">
        <v>2</v>
      </c>
      <c r="B33" s="284">
        <v>1</v>
      </c>
      <c r="C33" s="284">
        <v>1</v>
      </c>
      <c r="D33" s="284">
        <v>1</v>
      </c>
      <c r="E33" s="284">
        <v>1</v>
      </c>
      <c r="F33" s="284">
        <v>1</v>
      </c>
      <c r="G33" s="289" t="s">
        <v>430</v>
      </c>
      <c r="H33" s="282">
        <v>4</v>
      </c>
      <c r="I33" s="290"/>
      <c r="J33" s="290"/>
      <c r="K33" s="290"/>
    </row>
    <row r="34" spans="1:11" hidden="1" collapsed="1">
      <c r="A34" s="284"/>
      <c r="B34" s="284"/>
      <c r="C34" s="284"/>
      <c r="D34" s="284"/>
      <c r="E34" s="284"/>
      <c r="F34" s="284"/>
      <c r="G34" s="289" t="s">
        <v>431</v>
      </c>
      <c r="H34" s="282">
        <v>5</v>
      </c>
      <c r="I34" s="290"/>
      <c r="J34" s="290"/>
      <c r="K34" s="290"/>
    </row>
    <row r="35" spans="1:11" hidden="1" collapsed="1">
      <c r="A35" s="284">
        <v>2</v>
      </c>
      <c r="B35" s="284">
        <v>1</v>
      </c>
      <c r="C35" s="284">
        <v>1</v>
      </c>
      <c r="D35" s="284">
        <v>1</v>
      </c>
      <c r="E35" s="284">
        <v>2</v>
      </c>
      <c r="F35" s="284">
        <v>1</v>
      </c>
      <c r="G35" s="289" t="s">
        <v>40</v>
      </c>
      <c r="H35" s="282">
        <v>6</v>
      </c>
      <c r="I35" s="290"/>
      <c r="J35" s="290"/>
      <c r="K35" s="290"/>
    </row>
    <row r="36" spans="1:11" hidden="1" collapsed="1">
      <c r="A36" s="284">
        <v>2</v>
      </c>
      <c r="B36" s="284">
        <v>1</v>
      </c>
      <c r="C36" s="284">
        <v>2</v>
      </c>
      <c r="D36" s="284"/>
      <c r="E36" s="284"/>
      <c r="F36" s="284"/>
      <c r="G36" s="289" t="s">
        <v>41</v>
      </c>
      <c r="H36" s="282">
        <v>7</v>
      </c>
      <c r="I36" s="290"/>
      <c r="J36" s="290"/>
      <c r="K36" s="290"/>
    </row>
    <row r="37" spans="1:11">
      <c r="A37" s="283">
        <v>2</v>
      </c>
      <c r="B37" s="283">
        <v>2</v>
      </c>
      <c r="C37" s="283"/>
      <c r="D37" s="283"/>
      <c r="E37" s="283"/>
      <c r="F37" s="283"/>
      <c r="G37" s="288" t="s">
        <v>432</v>
      </c>
      <c r="H37" s="286">
        <v>8</v>
      </c>
      <c r="I37" s="291">
        <f>I38</f>
        <v>8611.5499999999993</v>
      </c>
      <c r="J37" s="291">
        <f>J38</f>
        <v>16144.05</v>
      </c>
      <c r="K37" s="291">
        <f>K38</f>
        <v>0</v>
      </c>
    </row>
    <row r="38" spans="1:11">
      <c r="A38" s="284">
        <v>2</v>
      </c>
      <c r="B38" s="284">
        <v>2</v>
      </c>
      <c r="C38" s="284">
        <v>1</v>
      </c>
      <c r="D38" s="284"/>
      <c r="E38" s="284"/>
      <c r="F38" s="284"/>
      <c r="G38" s="289" t="s">
        <v>432</v>
      </c>
      <c r="H38" s="282">
        <v>9</v>
      </c>
      <c r="I38" s="290">
        <v>8611.5499999999993</v>
      </c>
      <c r="J38" s="290">
        <v>16144.05</v>
      </c>
      <c r="K38" s="290"/>
    </row>
    <row r="39" spans="1:11" hidden="1" collapsed="1">
      <c r="A39" s="283">
        <v>2</v>
      </c>
      <c r="B39" s="283">
        <v>3</v>
      </c>
      <c r="C39" s="283"/>
      <c r="D39" s="283"/>
      <c r="E39" s="283"/>
      <c r="F39" s="283"/>
      <c r="G39" s="288" t="s">
        <v>58</v>
      </c>
      <c r="H39" s="286">
        <v>10</v>
      </c>
      <c r="I39" s="287">
        <f>I40+I41</f>
        <v>0</v>
      </c>
      <c r="J39" s="287">
        <f>J40+J41</f>
        <v>0</v>
      </c>
      <c r="K39" s="287">
        <f>K40+K41</f>
        <v>0</v>
      </c>
    </row>
    <row r="40" spans="1:11" hidden="1" collapsed="1">
      <c r="A40" s="284">
        <v>2</v>
      </c>
      <c r="B40" s="284">
        <v>3</v>
      </c>
      <c r="C40" s="284">
        <v>1</v>
      </c>
      <c r="D40" s="284"/>
      <c r="E40" s="284"/>
      <c r="F40" s="284"/>
      <c r="G40" s="289" t="s">
        <v>59</v>
      </c>
      <c r="H40" s="282">
        <v>11</v>
      </c>
      <c r="I40" s="290"/>
      <c r="J40" s="290"/>
      <c r="K40" s="290"/>
    </row>
    <row r="41" spans="1:11" hidden="1" collapsed="1">
      <c r="A41" s="284">
        <v>2</v>
      </c>
      <c r="B41" s="284">
        <v>3</v>
      </c>
      <c r="C41" s="284">
        <v>2</v>
      </c>
      <c r="D41" s="284"/>
      <c r="E41" s="284"/>
      <c r="F41" s="284"/>
      <c r="G41" s="289" t="s">
        <v>70</v>
      </c>
      <c r="H41" s="282">
        <v>12</v>
      </c>
      <c r="I41" s="290"/>
      <c r="J41" s="290"/>
      <c r="K41" s="290"/>
    </row>
    <row r="42" spans="1:11" hidden="1" collapsed="1">
      <c r="A42" s="283">
        <v>2</v>
      </c>
      <c r="B42" s="283">
        <v>4</v>
      </c>
      <c r="C42" s="283"/>
      <c r="D42" s="283"/>
      <c r="E42" s="283"/>
      <c r="F42" s="283"/>
      <c r="G42" s="288" t="s">
        <v>71</v>
      </c>
      <c r="H42" s="286">
        <v>13</v>
      </c>
      <c r="I42" s="287">
        <f>I43</f>
        <v>0</v>
      </c>
      <c r="J42" s="287">
        <f>J43</f>
        <v>0</v>
      </c>
      <c r="K42" s="287">
        <f>K43</f>
        <v>0</v>
      </c>
    </row>
    <row r="43" spans="1:11" hidden="1" collapsed="1">
      <c r="A43" s="284">
        <v>2</v>
      </c>
      <c r="B43" s="284">
        <v>4</v>
      </c>
      <c r="C43" s="284">
        <v>1</v>
      </c>
      <c r="D43" s="284"/>
      <c r="E43" s="284"/>
      <c r="F43" s="284"/>
      <c r="G43" s="289" t="s">
        <v>433</v>
      </c>
      <c r="H43" s="282">
        <v>14</v>
      </c>
      <c r="I43" s="290">
        <f>I44+I45+I46</f>
        <v>0</v>
      </c>
      <c r="J43" s="290">
        <f>J44+J45+J46</f>
        <v>0</v>
      </c>
      <c r="K43" s="290">
        <f>K44+K45+K46</f>
        <v>0</v>
      </c>
    </row>
    <row r="44" spans="1:11" hidden="1" collapsed="1">
      <c r="A44" s="284">
        <v>2</v>
      </c>
      <c r="B44" s="284">
        <v>4</v>
      </c>
      <c r="C44" s="284">
        <v>1</v>
      </c>
      <c r="D44" s="284">
        <v>1</v>
      </c>
      <c r="E44" s="284">
        <v>1</v>
      </c>
      <c r="F44" s="284">
        <v>1</v>
      </c>
      <c r="G44" s="289" t="s">
        <v>73</v>
      </c>
      <c r="H44" s="282">
        <v>15</v>
      </c>
      <c r="I44" s="290"/>
      <c r="J44" s="290"/>
      <c r="K44" s="290"/>
    </row>
    <row r="45" spans="1:11" hidden="1" collapsed="1">
      <c r="A45" s="284">
        <v>2</v>
      </c>
      <c r="B45" s="284">
        <v>4</v>
      </c>
      <c r="C45" s="284">
        <v>1</v>
      </c>
      <c r="D45" s="284">
        <v>1</v>
      </c>
      <c r="E45" s="284">
        <v>1</v>
      </c>
      <c r="F45" s="284">
        <v>2</v>
      </c>
      <c r="G45" s="289" t="s">
        <v>74</v>
      </c>
      <c r="H45" s="282">
        <v>16</v>
      </c>
      <c r="I45" s="290"/>
      <c r="J45" s="290"/>
      <c r="K45" s="290"/>
    </row>
    <row r="46" spans="1:11" hidden="1" collapsed="1">
      <c r="A46" s="284">
        <v>2</v>
      </c>
      <c r="B46" s="284">
        <v>4</v>
      </c>
      <c r="C46" s="284">
        <v>1</v>
      </c>
      <c r="D46" s="284">
        <v>1</v>
      </c>
      <c r="E46" s="284">
        <v>1</v>
      </c>
      <c r="F46" s="284">
        <v>3</v>
      </c>
      <c r="G46" s="289" t="s">
        <v>75</v>
      </c>
      <c r="H46" s="282">
        <v>17</v>
      </c>
      <c r="I46" s="290"/>
      <c r="J46" s="290"/>
      <c r="K46" s="290"/>
    </row>
    <row r="47" spans="1:11" hidden="1" collapsed="1">
      <c r="A47" s="283">
        <v>2</v>
      </c>
      <c r="B47" s="283">
        <v>5</v>
      </c>
      <c r="C47" s="283"/>
      <c r="D47" s="283"/>
      <c r="E47" s="283"/>
      <c r="F47" s="283"/>
      <c r="G47" s="288" t="s">
        <v>76</v>
      </c>
      <c r="H47" s="286">
        <v>18</v>
      </c>
      <c r="I47" s="287">
        <f>I48+I51+I54</f>
        <v>0</v>
      </c>
      <c r="J47" s="287">
        <f>J48+J51+J54</f>
        <v>0</v>
      </c>
      <c r="K47" s="287">
        <f>K48+K51+K54</f>
        <v>0</v>
      </c>
    </row>
    <row r="48" spans="1:11" hidden="1" collapsed="1">
      <c r="A48" s="284">
        <v>2</v>
      </c>
      <c r="B48" s="284">
        <v>5</v>
      </c>
      <c r="C48" s="284">
        <v>1</v>
      </c>
      <c r="D48" s="284"/>
      <c r="E48" s="284"/>
      <c r="F48" s="284"/>
      <c r="G48" s="289" t="s">
        <v>77</v>
      </c>
      <c r="H48" s="282">
        <v>19</v>
      </c>
      <c r="I48" s="290">
        <f>I49+I50</f>
        <v>0</v>
      </c>
      <c r="J48" s="290">
        <f>J49+J50</f>
        <v>0</v>
      </c>
      <c r="K48" s="290">
        <f>K49+K50</f>
        <v>0</v>
      </c>
    </row>
    <row r="49" spans="1:11" ht="24" hidden="1" customHeight="1" collapsed="1">
      <c r="A49" s="284">
        <v>2</v>
      </c>
      <c r="B49" s="284">
        <v>5</v>
      </c>
      <c r="C49" s="284">
        <v>1</v>
      </c>
      <c r="D49" s="284">
        <v>1</v>
      </c>
      <c r="E49" s="284">
        <v>1</v>
      </c>
      <c r="F49" s="284">
        <v>1</v>
      </c>
      <c r="G49" s="289" t="s">
        <v>78</v>
      </c>
      <c r="H49" s="282">
        <v>20</v>
      </c>
      <c r="I49" s="290"/>
      <c r="J49" s="290"/>
      <c r="K49" s="290"/>
    </row>
    <row r="50" spans="1:11" hidden="1" collapsed="1">
      <c r="A50" s="284">
        <v>2</v>
      </c>
      <c r="B50" s="284">
        <v>5</v>
      </c>
      <c r="C50" s="284">
        <v>1</v>
      </c>
      <c r="D50" s="284">
        <v>1</v>
      </c>
      <c r="E50" s="284">
        <v>1</v>
      </c>
      <c r="F50" s="284">
        <v>2</v>
      </c>
      <c r="G50" s="289" t="s">
        <v>79</v>
      </c>
      <c r="H50" s="282">
        <v>21</v>
      </c>
      <c r="I50" s="290"/>
      <c r="J50" s="290"/>
      <c r="K50" s="290"/>
    </row>
    <row r="51" spans="1:11" hidden="1" collapsed="1">
      <c r="A51" s="284">
        <v>2</v>
      </c>
      <c r="B51" s="284">
        <v>5</v>
      </c>
      <c r="C51" s="284">
        <v>2</v>
      </c>
      <c r="D51" s="284"/>
      <c r="E51" s="284"/>
      <c r="F51" s="284"/>
      <c r="G51" s="289" t="s">
        <v>80</v>
      </c>
      <c r="H51" s="282">
        <v>22</v>
      </c>
      <c r="I51" s="290">
        <f>I52+I53</f>
        <v>0</v>
      </c>
      <c r="J51" s="290">
        <f>J52+J53</f>
        <v>0</v>
      </c>
      <c r="K51" s="290">
        <f>K52+K53</f>
        <v>0</v>
      </c>
    </row>
    <row r="52" spans="1:11" ht="24" hidden="1" customHeight="1" collapsed="1">
      <c r="A52" s="284">
        <v>2</v>
      </c>
      <c r="B52" s="284">
        <v>5</v>
      </c>
      <c r="C52" s="284">
        <v>2</v>
      </c>
      <c r="D52" s="284">
        <v>1</v>
      </c>
      <c r="E52" s="284">
        <v>1</v>
      </c>
      <c r="F52" s="284">
        <v>1</v>
      </c>
      <c r="G52" s="289" t="s">
        <v>81</v>
      </c>
      <c r="H52" s="282">
        <v>23</v>
      </c>
      <c r="I52" s="290"/>
      <c r="J52" s="290"/>
      <c r="K52" s="290"/>
    </row>
    <row r="53" spans="1:11" ht="24" hidden="1" customHeight="1" collapsed="1">
      <c r="A53" s="284">
        <v>2</v>
      </c>
      <c r="B53" s="284">
        <v>5</v>
      </c>
      <c r="C53" s="284">
        <v>2</v>
      </c>
      <c r="D53" s="284">
        <v>1</v>
      </c>
      <c r="E53" s="284">
        <v>1</v>
      </c>
      <c r="F53" s="284">
        <v>2</v>
      </c>
      <c r="G53" s="289" t="s">
        <v>434</v>
      </c>
      <c r="H53" s="282">
        <v>24</v>
      </c>
      <c r="I53" s="290"/>
      <c r="J53" s="290"/>
      <c r="K53" s="290"/>
    </row>
    <row r="54" spans="1:11" hidden="1" collapsed="1">
      <c r="A54" s="284">
        <v>2</v>
      </c>
      <c r="B54" s="284">
        <v>5</v>
      </c>
      <c r="C54" s="284">
        <v>3</v>
      </c>
      <c r="D54" s="284"/>
      <c r="E54" s="284"/>
      <c r="F54" s="284"/>
      <c r="G54" s="289" t="s">
        <v>83</v>
      </c>
      <c r="H54" s="282">
        <v>25</v>
      </c>
      <c r="I54" s="290">
        <f>I55+I56+I57+I58</f>
        <v>0</v>
      </c>
      <c r="J54" s="290">
        <f>J55+J56+J57+J58</f>
        <v>0</v>
      </c>
      <c r="K54" s="290">
        <f>K55+K56+K57+K58</f>
        <v>0</v>
      </c>
    </row>
    <row r="55" spans="1:11" ht="24" hidden="1" customHeight="1" collapsed="1">
      <c r="A55" s="284">
        <v>2</v>
      </c>
      <c r="B55" s="284">
        <v>5</v>
      </c>
      <c r="C55" s="284">
        <v>3</v>
      </c>
      <c r="D55" s="284">
        <v>1</v>
      </c>
      <c r="E55" s="284">
        <v>1</v>
      </c>
      <c r="F55" s="284">
        <v>1</v>
      </c>
      <c r="G55" s="289" t="s">
        <v>84</v>
      </c>
      <c r="H55" s="282">
        <v>26</v>
      </c>
      <c r="I55" s="290"/>
      <c r="J55" s="290"/>
      <c r="K55" s="290"/>
    </row>
    <row r="56" spans="1:11" hidden="1" collapsed="1">
      <c r="A56" s="284">
        <v>2</v>
      </c>
      <c r="B56" s="284">
        <v>5</v>
      </c>
      <c r="C56" s="284">
        <v>3</v>
      </c>
      <c r="D56" s="284">
        <v>1</v>
      </c>
      <c r="E56" s="284">
        <v>1</v>
      </c>
      <c r="F56" s="284">
        <v>2</v>
      </c>
      <c r="G56" s="289" t="s">
        <v>85</v>
      </c>
      <c r="H56" s="282">
        <v>27</v>
      </c>
      <c r="I56" s="290"/>
      <c r="J56" s="290"/>
      <c r="K56" s="290"/>
    </row>
    <row r="57" spans="1:11" ht="24" hidden="1" customHeight="1" collapsed="1">
      <c r="A57" s="284">
        <v>2</v>
      </c>
      <c r="B57" s="284">
        <v>5</v>
      </c>
      <c r="C57" s="284">
        <v>3</v>
      </c>
      <c r="D57" s="284">
        <v>2</v>
      </c>
      <c r="E57" s="284">
        <v>1</v>
      </c>
      <c r="F57" s="284">
        <v>1</v>
      </c>
      <c r="G57" s="292" t="s">
        <v>86</v>
      </c>
      <c r="H57" s="282">
        <v>28</v>
      </c>
      <c r="I57" s="290"/>
      <c r="J57" s="290"/>
      <c r="K57" s="290"/>
    </row>
    <row r="58" spans="1:11" hidden="1" collapsed="1">
      <c r="A58" s="284">
        <v>2</v>
      </c>
      <c r="B58" s="284">
        <v>5</v>
      </c>
      <c r="C58" s="284">
        <v>3</v>
      </c>
      <c r="D58" s="284">
        <v>2</v>
      </c>
      <c r="E58" s="284">
        <v>1</v>
      </c>
      <c r="F58" s="284">
        <v>2</v>
      </c>
      <c r="G58" s="292" t="s">
        <v>87</v>
      </c>
      <c r="H58" s="282">
        <v>29</v>
      </c>
      <c r="I58" s="290"/>
      <c r="J58" s="290"/>
      <c r="K58" s="290"/>
    </row>
    <row r="59" spans="1:11" hidden="1" collapsed="1">
      <c r="A59" s="283">
        <v>2</v>
      </c>
      <c r="B59" s="283">
        <v>6</v>
      </c>
      <c r="C59" s="283"/>
      <c r="D59" s="283"/>
      <c r="E59" s="283"/>
      <c r="F59" s="283"/>
      <c r="G59" s="288" t="s">
        <v>88</v>
      </c>
      <c r="H59" s="286">
        <v>30</v>
      </c>
      <c r="I59" s="287">
        <f>I60+I61+I62+I63+I64+I65</f>
        <v>0</v>
      </c>
      <c r="J59" s="287">
        <f>J60+J61+J62+J63+J64+J65</f>
        <v>0</v>
      </c>
      <c r="K59" s="287">
        <f>K60+K61+K62+K63+K64+K65</f>
        <v>0</v>
      </c>
    </row>
    <row r="60" spans="1:11" hidden="1" collapsed="1">
      <c r="A60" s="284">
        <v>2</v>
      </c>
      <c r="B60" s="284">
        <v>6</v>
      </c>
      <c r="C60" s="284">
        <v>1</v>
      </c>
      <c r="D60" s="284"/>
      <c r="E60" s="284"/>
      <c r="F60" s="284"/>
      <c r="G60" s="289" t="s">
        <v>435</v>
      </c>
      <c r="H60" s="282">
        <v>31</v>
      </c>
      <c r="I60" s="290"/>
      <c r="J60" s="290"/>
      <c r="K60" s="290"/>
    </row>
    <row r="61" spans="1:11" hidden="1" collapsed="1">
      <c r="A61" s="284">
        <v>2</v>
      </c>
      <c r="B61" s="284">
        <v>6</v>
      </c>
      <c r="C61" s="284">
        <v>2</v>
      </c>
      <c r="D61" s="284"/>
      <c r="E61" s="284"/>
      <c r="F61" s="284"/>
      <c r="G61" s="289" t="s">
        <v>436</v>
      </c>
      <c r="H61" s="282">
        <v>32</v>
      </c>
      <c r="I61" s="290"/>
      <c r="J61" s="290"/>
      <c r="K61" s="290"/>
    </row>
    <row r="62" spans="1:11" hidden="1" collapsed="1">
      <c r="A62" s="284">
        <v>2</v>
      </c>
      <c r="B62" s="284">
        <v>6</v>
      </c>
      <c r="C62" s="284">
        <v>3</v>
      </c>
      <c r="D62" s="284"/>
      <c r="E62" s="284"/>
      <c r="F62" s="284"/>
      <c r="G62" s="289" t="s">
        <v>437</v>
      </c>
      <c r="H62" s="282">
        <v>33</v>
      </c>
      <c r="I62" s="290"/>
      <c r="J62" s="290"/>
      <c r="K62" s="290"/>
    </row>
    <row r="63" spans="1:11" ht="24" hidden="1" customHeight="1" collapsed="1">
      <c r="A63" s="284">
        <v>2</v>
      </c>
      <c r="B63" s="284">
        <v>6</v>
      </c>
      <c r="C63" s="284">
        <v>4</v>
      </c>
      <c r="D63" s="284"/>
      <c r="E63" s="284"/>
      <c r="F63" s="284"/>
      <c r="G63" s="289" t="s">
        <v>94</v>
      </c>
      <c r="H63" s="282">
        <v>34</v>
      </c>
      <c r="I63" s="290"/>
      <c r="J63" s="290"/>
      <c r="K63" s="290"/>
    </row>
    <row r="64" spans="1:11" ht="24" hidden="1" customHeight="1" collapsed="1">
      <c r="A64" s="284">
        <v>2</v>
      </c>
      <c r="B64" s="284">
        <v>6</v>
      </c>
      <c r="C64" s="284">
        <v>5</v>
      </c>
      <c r="D64" s="284"/>
      <c r="E64" s="284"/>
      <c r="F64" s="284"/>
      <c r="G64" s="289" t="s">
        <v>96</v>
      </c>
      <c r="H64" s="282">
        <v>35</v>
      </c>
      <c r="I64" s="290"/>
      <c r="J64" s="290"/>
      <c r="K64" s="290"/>
    </row>
    <row r="65" spans="1:11" hidden="1" collapsed="1">
      <c r="A65" s="284">
        <v>2</v>
      </c>
      <c r="B65" s="284">
        <v>6</v>
      </c>
      <c r="C65" s="284">
        <v>6</v>
      </c>
      <c r="D65" s="284"/>
      <c r="E65" s="284"/>
      <c r="F65" s="284"/>
      <c r="G65" s="289" t="s">
        <v>97</v>
      </c>
      <c r="H65" s="282">
        <v>36</v>
      </c>
      <c r="I65" s="290"/>
      <c r="J65" s="290"/>
      <c r="K65" s="290"/>
    </row>
    <row r="66" spans="1:11" ht="15" hidden="1" customHeight="1">
      <c r="A66" s="283">
        <v>2</v>
      </c>
      <c r="B66" s="283">
        <v>7</v>
      </c>
      <c r="C66" s="284"/>
      <c r="D66" s="284"/>
      <c r="E66" s="284"/>
      <c r="F66" s="284"/>
      <c r="G66" s="288" t="s">
        <v>98</v>
      </c>
      <c r="H66" s="286">
        <v>37</v>
      </c>
      <c r="I66" s="287">
        <f>I67+I70+I74</f>
        <v>0</v>
      </c>
      <c r="J66" s="287">
        <f>J67+J70+J74</f>
        <v>968.5</v>
      </c>
      <c r="K66" s="287">
        <f>K67+K70+K74</f>
        <v>0</v>
      </c>
    </row>
    <row r="67" spans="1:11" hidden="1" collapsed="1">
      <c r="A67" s="284">
        <v>2</v>
      </c>
      <c r="B67" s="284">
        <v>7</v>
      </c>
      <c r="C67" s="284">
        <v>1</v>
      </c>
      <c r="D67" s="284"/>
      <c r="E67" s="284"/>
      <c r="F67" s="284"/>
      <c r="G67" s="293" t="s">
        <v>438</v>
      </c>
      <c r="H67" s="282">
        <v>38</v>
      </c>
      <c r="I67" s="290">
        <f>I68+I69</f>
        <v>0</v>
      </c>
      <c r="J67" s="290">
        <f>J68+J69</f>
        <v>0</v>
      </c>
      <c r="K67" s="290">
        <f>K68+K69</f>
        <v>0</v>
      </c>
    </row>
    <row r="68" spans="1:11" hidden="1" collapsed="1">
      <c r="A68" s="284">
        <v>2</v>
      </c>
      <c r="B68" s="284">
        <v>7</v>
      </c>
      <c r="C68" s="284">
        <v>1</v>
      </c>
      <c r="D68" s="284">
        <v>1</v>
      </c>
      <c r="E68" s="284">
        <v>1</v>
      </c>
      <c r="F68" s="284">
        <v>1</v>
      </c>
      <c r="G68" s="293" t="s">
        <v>100</v>
      </c>
      <c r="H68" s="282">
        <v>39</v>
      </c>
      <c r="I68" s="290"/>
      <c r="J68" s="290"/>
      <c r="K68" s="290"/>
    </row>
    <row r="69" spans="1:11" hidden="1" collapsed="1">
      <c r="A69" s="284">
        <v>2</v>
      </c>
      <c r="B69" s="284">
        <v>7</v>
      </c>
      <c r="C69" s="284">
        <v>1</v>
      </c>
      <c r="D69" s="284">
        <v>1</v>
      </c>
      <c r="E69" s="284">
        <v>1</v>
      </c>
      <c r="F69" s="284">
        <v>2</v>
      </c>
      <c r="G69" s="293" t="s">
        <v>101</v>
      </c>
      <c r="H69" s="282">
        <v>40</v>
      </c>
      <c r="I69" s="290"/>
      <c r="J69" s="290"/>
      <c r="K69" s="290"/>
    </row>
    <row r="70" spans="1:11" ht="24" hidden="1" customHeight="1" collapsed="1">
      <c r="A70" s="284">
        <v>2</v>
      </c>
      <c r="B70" s="284">
        <v>7</v>
      </c>
      <c r="C70" s="284">
        <v>2</v>
      </c>
      <c r="D70" s="284"/>
      <c r="E70" s="284"/>
      <c r="F70" s="284"/>
      <c r="G70" s="289" t="s">
        <v>439</v>
      </c>
      <c r="H70" s="282">
        <v>41</v>
      </c>
      <c r="I70" s="290">
        <f>I71+I72+I73</f>
        <v>0</v>
      </c>
      <c r="J70" s="290">
        <f>J71+J72+J73</f>
        <v>0</v>
      </c>
      <c r="K70" s="290">
        <f>K71+K72+K73</f>
        <v>0</v>
      </c>
    </row>
    <row r="71" spans="1:11" hidden="1" collapsed="1">
      <c r="A71" s="284">
        <v>2</v>
      </c>
      <c r="B71" s="284">
        <v>7</v>
      </c>
      <c r="C71" s="284">
        <v>2</v>
      </c>
      <c r="D71" s="284">
        <v>1</v>
      </c>
      <c r="E71" s="284">
        <v>1</v>
      </c>
      <c r="F71" s="284">
        <v>1</v>
      </c>
      <c r="G71" s="289" t="s">
        <v>440</v>
      </c>
      <c r="H71" s="282">
        <v>42</v>
      </c>
      <c r="I71" s="290"/>
      <c r="J71" s="290"/>
      <c r="K71" s="290"/>
    </row>
    <row r="72" spans="1:11" hidden="1" collapsed="1">
      <c r="A72" s="284">
        <v>2</v>
      </c>
      <c r="B72" s="284">
        <v>7</v>
      </c>
      <c r="C72" s="284">
        <v>2</v>
      </c>
      <c r="D72" s="284">
        <v>1</v>
      </c>
      <c r="E72" s="284">
        <v>1</v>
      </c>
      <c r="F72" s="284">
        <v>2</v>
      </c>
      <c r="G72" s="289" t="s">
        <v>441</v>
      </c>
      <c r="H72" s="282">
        <v>43</v>
      </c>
      <c r="I72" s="290"/>
      <c r="J72" s="290"/>
      <c r="K72" s="290"/>
    </row>
    <row r="73" spans="1:11" hidden="1" collapsed="1">
      <c r="A73" s="284">
        <v>2</v>
      </c>
      <c r="B73" s="284">
        <v>7</v>
      </c>
      <c r="C73" s="284">
        <v>2</v>
      </c>
      <c r="D73" s="284">
        <v>2</v>
      </c>
      <c r="E73" s="284">
        <v>1</v>
      </c>
      <c r="F73" s="284">
        <v>1</v>
      </c>
      <c r="G73" s="289" t="s">
        <v>106</v>
      </c>
      <c r="H73" s="282">
        <v>44</v>
      </c>
      <c r="I73" s="290"/>
      <c r="J73" s="290"/>
      <c r="K73" s="290"/>
    </row>
    <row r="74" spans="1:11" ht="15" hidden="1" customHeight="1">
      <c r="A74" s="284">
        <v>2</v>
      </c>
      <c r="B74" s="284">
        <v>7</v>
      </c>
      <c r="C74" s="284">
        <v>3</v>
      </c>
      <c r="D74" s="284"/>
      <c r="E74" s="284"/>
      <c r="F74" s="284"/>
      <c r="G74" s="289" t="s">
        <v>107</v>
      </c>
      <c r="H74" s="282">
        <v>45</v>
      </c>
      <c r="I74" s="290"/>
      <c r="J74" s="290">
        <v>968.5</v>
      </c>
      <c r="K74" s="290"/>
    </row>
    <row r="75" spans="1:11" hidden="1" collapsed="1">
      <c r="A75" s="283">
        <v>2</v>
      </c>
      <c r="B75" s="283">
        <v>8</v>
      </c>
      <c r="C75" s="283"/>
      <c r="D75" s="283"/>
      <c r="E75" s="283"/>
      <c r="F75" s="283"/>
      <c r="G75" s="288" t="s">
        <v>442</v>
      </c>
      <c r="H75" s="286">
        <v>46</v>
      </c>
      <c r="I75" s="287">
        <f>I76+I80</f>
        <v>0</v>
      </c>
      <c r="J75" s="287">
        <f>J76+J80</f>
        <v>0</v>
      </c>
      <c r="K75" s="287">
        <f>K76+K80</f>
        <v>0</v>
      </c>
    </row>
    <row r="76" spans="1:11" hidden="1" collapsed="1">
      <c r="A76" s="284">
        <v>2</v>
      </c>
      <c r="B76" s="284">
        <v>8</v>
      </c>
      <c r="C76" s="284">
        <v>1</v>
      </c>
      <c r="D76" s="284">
        <v>1</v>
      </c>
      <c r="E76" s="284"/>
      <c r="F76" s="284"/>
      <c r="G76" s="289" t="s">
        <v>111</v>
      </c>
      <c r="H76" s="282">
        <v>47</v>
      </c>
      <c r="I76" s="290">
        <f>I77+I78+I79</f>
        <v>0</v>
      </c>
      <c r="J76" s="290">
        <f>J77+J78+J79</f>
        <v>0</v>
      </c>
      <c r="K76" s="290">
        <f>K77+K78+K79</f>
        <v>0</v>
      </c>
    </row>
    <row r="77" spans="1:11" hidden="1" collapsed="1">
      <c r="A77" s="284">
        <v>2</v>
      </c>
      <c r="B77" s="284">
        <v>8</v>
      </c>
      <c r="C77" s="284">
        <v>1</v>
      </c>
      <c r="D77" s="284">
        <v>1</v>
      </c>
      <c r="E77" s="284">
        <v>1</v>
      </c>
      <c r="F77" s="284">
        <v>1</v>
      </c>
      <c r="G77" s="289" t="s">
        <v>443</v>
      </c>
      <c r="H77" s="282">
        <v>48</v>
      </c>
      <c r="I77" s="290"/>
      <c r="J77" s="290"/>
      <c r="K77" s="290"/>
    </row>
    <row r="78" spans="1:11" hidden="1" collapsed="1">
      <c r="A78" s="284">
        <v>2</v>
      </c>
      <c r="B78" s="284">
        <v>8</v>
      </c>
      <c r="C78" s="284">
        <v>1</v>
      </c>
      <c r="D78" s="284">
        <v>1</v>
      </c>
      <c r="E78" s="284">
        <v>1</v>
      </c>
      <c r="F78" s="284">
        <v>2</v>
      </c>
      <c r="G78" s="289" t="s">
        <v>444</v>
      </c>
      <c r="H78" s="282">
        <v>49</v>
      </c>
      <c r="I78" s="290"/>
      <c r="J78" s="290"/>
      <c r="K78" s="290"/>
    </row>
    <row r="79" spans="1:11" hidden="1" collapsed="1">
      <c r="A79" s="284">
        <v>2</v>
      </c>
      <c r="B79" s="284">
        <v>8</v>
      </c>
      <c r="C79" s="284">
        <v>1</v>
      </c>
      <c r="D79" s="284">
        <v>1</v>
      </c>
      <c r="E79" s="284">
        <v>1</v>
      </c>
      <c r="F79" s="284">
        <v>3</v>
      </c>
      <c r="G79" s="292" t="s">
        <v>114</v>
      </c>
      <c r="H79" s="282">
        <v>50</v>
      </c>
      <c r="I79" s="290"/>
      <c r="J79" s="290"/>
      <c r="K79" s="290"/>
    </row>
    <row r="80" spans="1:11" hidden="1" collapsed="1">
      <c r="A80" s="284">
        <v>2</v>
      </c>
      <c r="B80" s="284">
        <v>8</v>
      </c>
      <c r="C80" s="284">
        <v>1</v>
      </c>
      <c r="D80" s="284">
        <v>2</v>
      </c>
      <c r="E80" s="284"/>
      <c r="F80" s="284"/>
      <c r="G80" s="289" t="s">
        <v>115</v>
      </c>
      <c r="H80" s="282">
        <v>51</v>
      </c>
      <c r="I80" s="290"/>
      <c r="J80" s="290"/>
      <c r="K80" s="290"/>
    </row>
    <row r="81" spans="1:11" ht="36" hidden="1" customHeight="1" collapsed="1">
      <c r="A81" s="294">
        <v>2</v>
      </c>
      <c r="B81" s="294">
        <v>9</v>
      </c>
      <c r="C81" s="294"/>
      <c r="D81" s="294"/>
      <c r="E81" s="294"/>
      <c r="F81" s="294"/>
      <c r="G81" s="288" t="s">
        <v>445</v>
      </c>
      <c r="H81" s="286">
        <v>52</v>
      </c>
      <c r="I81" s="287"/>
      <c r="J81" s="287"/>
      <c r="K81" s="287"/>
    </row>
    <row r="82" spans="1:11" ht="48" hidden="1" customHeight="1" collapsed="1">
      <c r="A82" s="283">
        <v>3</v>
      </c>
      <c r="B82" s="283"/>
      <c r="C82" s="283"/>
      <c r="D82" s="283"/>
      <c r="E82" s="283"/>
      <c r="F82" s="283"/>
      <c r="G82" s="288" t="s">
        <v>446</v>
      </c>
      <c r="H82" s="286">
        <v>53</v>
      </c>
      <c r="I82" s="287">
        <f>I83+I89+I90</f>
        <v>0</v>
      </c>
      <c r="J82" s="287">
        <f>J83+J89+J90</f>
        <v>0</v>
      </c>
      <c r="K82" s="287">
        <f>K83+K89+K90</f>
        <v>0</v>
      </c>
    </row>
    <row r="83" spans="1:11" ht="24" hidden="1" customHeight="1" collapsed="1">
      <c r="A83" s="283">
        <v>3</v>
      </c>
      <c r="B83" s="283">
        <v>1</v>
      </c>
      <c r="C83" s="283"/>
      <c r="D83" s="283"/>
      <c r="E83" s="283"/>
      <c r="F83" s="283"/>
      <c r="G83" s="288" t="s">
        <v>129</v>
      </c>
      <c r="H83" s="286">
        <v>54</v>
      </c>
      <c r="I83" s="287">
        <f>I84+I85+I86+I87+I88</f>
        <v>0</v>
      </c>
      <c r="J83" s="287">
        <f>J84+J85+J86+J87+J88</f>
        <v>0</v>
      </c>
      <c r="K83" s="287">
        <f>K84+K85+K86+K87+K88</f>
        <v>0</v>
      </c>
    </row>
    <row r="84" spans="1:11" ht="24" hidden="1" customHeight="1" collapsed="1">
      <c r="A84" s="295">
        <v>3</v>
      </c>
      <c r="B84" s="295">
        <v>1</v>
      </c>
      <c r="C84" s="295">
        <v>1</v>
      </c>
      <c r="D84" s="296"/>
      <c r="E84" s="296"/>
      <c r="F84" s="296"/>
      <c r="G84" s="289" t="s">
        <v>447</v>
      </c>
      <c r="H84" s="282">
        <v>55</v>
      </c>
      <c r="I84" s="290"/>
      <c r="J84" s="290"/>
      <c r="K84" s="290"/>
    </row>
    <row r="85" spans="1:11" hidden="1" collapsed="1">
      <c r="A85" s="295">
        <v>3</v>
      </c>
      <c r="B85" s="295">
        <v>1</v>
      </c>
      <c r="C85" s="295">
        <v>2</v>
      </c>
      <c r="D85" s="295"/>
      <c r="E85" s="296"/>
      <c r="F85" s="296"/>
      <c r="G85" s="292" t="s">
        <v>146</v>
      </c>
      <c r="H85" s="282">
        <v>56</v>
      </c>
      <c r="I85" s="290"/>
      <c r="J85" s="290"/>
      <c r="K85" s="290"/>
    </row>
    <row r="86" spans="1:11" hidden="1" collapsed="1">
      <c r="A86" s="295">
        <v>3</v>
      </c>
      <c r="B86" s="295">
        <v>1</v>
      </c>
      <c r="C86" s="295">
        <v>3</v>
      </c>
      <c r="D86" s="295"/>
      <c r="E86" s="295"/>
      <c r="F86" s="295"/>
      <c r="G86" s="292" t="s">
        <v>151</v>
      </c>
      <c r="H86" s="282">
        <v>57</v>
      </c>
      <c r="I86" s="290"/>
      <c r="J86" s="290"/>
      <c r="K86" s="290"/>
    </row>
    <row r="87" spans="1:11" ht="24" hidden="1" customHeight="1" collapsed="1">
      <c r="A87" s="295">
        <v>3</v>
      </c>
      <c r="B87" s="295">
        <v>1</v>
      </c>
      <c r="C87" s="295">
        <v>4</v>
      </c>
      <c r="D87" s="295"/>
      <c r="E87" s="295"/>
      <c r="F87" s="295"/>
      <c r="G87" s="292" t="s">
        <v>160</v>
      </c>
      <c r="H87" s="282">
        <v>58</v>
      </c>
      <c r="I87" s="290"/>
      <c r="J87" s="290"/>
      <c r="K87" s="290"/>
    </row>
    <row r="88" spans="1:11" ht="24" hidden="1" customHeight="1" collapsed="1">
      <c r="A88" s="295">
        <v>3</v>
      </c>
      <c r="B88" s="295">
        <v>1</v>
      </c>
      <c r="C88" s="295">
        <v>5</v>
      </c>
      <c r="D88" s="295"/>
      <c r="E88" s="295"/>
      <c r="F88" s="295"/>
      <c r="G88" s="292" t="s">
        <v>448</v>
      </c>
      <c r="H88" s="282">
        <v>59</v>
      </c>
      <c r="I88" s="290"/>
      <c r="J88" s="290"/>
      <c r="K88" s="290"/>
    </row>
    <row r="89" spans="1:11" ht="36" hidden="1" customHeight="1" collapsed="1">
      <c r="A89" s="296">
        <v>3</v>
      </c>
      <c r="B89" s="296">
        <v>2</v>
      </c>
      <c r="C89" s="296"/>
      <c r="D89" s="296"/>
      <c r="E89" s="296"/>
      <c r="F89" s="296"/>
      <c r="G89" s="297" t="s">
        <v>165</v>
      </c>
      <c r="H89" s="286">
        <v>60</v>
      </c>
      <c r="I89" s="287"/>
      <c r="J89" s="287"/>
      <c r="K89" s="287"/>
    </row>
    <row r="90" spans="1:11" ht="24" hidden="1" customHeight="1" collapsed="1">
      <c r="A90" s="296">
        <v>3</v>
      </c>
      <c r="B90" s="296">
        <v>3</v>
      </c>
      <c r="C90" s="296"/>
      <c r="D90" s="296"/>
      <c r="E90" s="296"/>
      <c r="F90" s="296"/>
      <c r="G90" s="297" t="s">
        <v>203</v>
      </c>
      <c r="H90" s="286">
        <v>61</v>
      </c>
      <c r="I90" s="287"/>
      <c r="J90" s="287"/>
      <c r="K90" s="287"/>
    </row>
    <row r="91" spans="1:11">
      <c r="A91" s="283"/>
      <c r="B91" s="283"/>
      <c r="C91" s="283"/>
      <c r="D91" s="283"/>
      <c r="E91" s="283"/>
      <c r="F91" s="283"/>
      <c r="G91" s="288" t="s">
        <v>449</v>
      </c>
      <c r="H91" s="286">
        <v>62</v>
      </c>
      <c r="I91" s="287">
        <f>I30+I82</f>
        <v>8611.5499999999993</v>
      </c>
      <c r="J91" s="287">
        <f>J30+J82</f>
        <v>17112.55</v>
      </c>
      <c r="K91" s="287">
        <f>K30+K82</f>
        <v>0</v>
      </c>
    </row>
    <row r="92" spans="1:11">
      <c r="A92" s="298"/>
      <c r="B92" s="298"/>
      <c r="C92" s="298"/>
      <c r="D92" s="299"/>
      <c r="E92" s="299"/>
      <c r="F92" s="299"/>
      <c r="G92" s="299"/>
      <c r="H92" s="267"/>
      <c r="I92" s="309"/>
      <c r="J92" s="309"/>
      <c r="K92" s="300"/>
    </row>
    <row r="93" spans="1:11">
      <c r="A93" s="309" t="s">
        <v>450</v>
      </c>
      <c r="B93" s="306"/>
      <c r="C93" s="306"/>
      <c r="D93" s="306"/>
      <c r="E93" s="306"/>
      <c r="F93" s="306"/>
      <c r="G93" s="306"/>
      <c r="H93" s="301"/>
      <c r="I93" s="302"/>
      <c r="J93" s="306"/>
      <c r="K93" s="306"/>
    </row>
    <row r="94" spans="1:11">
      <c r="A94" s="303" t="s">
        <v>222</v>
      </c>
      <c r="B94" s="304"/>
      <c r="C94" s="304"/>
      <c r="D94" s="304"/>
      <c r="E94" s="304"/>
      <c r="F94" s="304"/>
      <c r="G94" s="304"/>
      <c r="H94" s="305"/>
      <c r="I94" s="259"/>
      <c r="J94" s="526" t="s">
        <v>223</v>
      </c>
      <c r="K94" s="526"/>
    </row>
    <row r="95" spans="1:11">
      <c r="A95" s="533" t="s">
        <v>451</v>
      </c>
      <c r="B95" s="525"/>
      <c r="C95" s="525"/>
      <c r="D95" s="525"/>
      <c r="E95" s="525"/>
      <c r="F95" s="525"/>
      <c r="G95" s="525"/>
      <c r="H95" s="312"/>
      <c r="I95" s="307" t="s">
        <v>225</v>
      </c>
      <c r="J95" s="529" t="s">
        <v>226</v>
      </c>
      <c r="K95" s="529"/>
    </row>
    <row r="96" spans="1:11">
      <c r="A96" s="309"/>
      <c r="B96" s="309"/>
      <c r="C96" s="308"/>
      <c r="D96" s="309"/>
      <c r="E96" s="309"/>
      <c r="F96" s="524"/>
      <c r="G96" s="525"/>
      <c r="H96" s="312"/>
      <c r="I96" s="310"/>
      <c r="J96" s="311"/>
      <c r="K96" s="311"/>
    </row>
    <row r="97" spans="1:11">
      <c r="A97" s="304" t="s">
        <v>227</v>
      </c>
      <c r="B97" s="304"/>
      <c r="C97" s="304"/>
      <c r="D97" s="304"/>
      <c r="E97" s="304"/>
      <c r="F97" s="304"/>
      <c r="G97" s="304"/>
      <c r="H97" s="312"/>
      <c r="I97" s="259"/>
      <c r="J97" s="526" t="s">
        <v>228</v>
      </c>
      <c r="K97" s="526"/>
    </row>
    <row r="98" spans="1:11" ht="30.75" customHeight="1">
      <c r="A98" s="527" t="s">
        <v>452</v>
      </c>
      <c r="B98" s="528"/>
      <c r="C98" s="528"/>
      <c r="D98" s="528"/>
      <c r="E98" s="528"/>
      <c r="F98" s="528"/>
      <c r="G98" s="528"/>
      <c r="H98" s="305"/>
      <c r="I98" s="307" t="s">
        <v>225</v>
      </c>
      <c r="J98" s="529" t="s">
        <v>226</v>
      </c>
      <c r="K98" s="529"/>
    </row>
  </sheetData>
  <mergeCells count="26">
    <mergeCell ref="A11:K11"/>
    <mergeCell ref="A5:K5"/>
    <mergeCell ref="A6:K6"/>
    <mergeCell ref="A7:K7"/>
    <mergeCell ref="G8:K8"/>
    <mergeCell ref="A9:K9"/>
    <mergeCell ref="A12:K12"/>
    <mergeCell ref="A13:K13"/>
    <mergeCell ref="A15:K15"/>
    <mergeCell ref="A16:K16"/>
    <mergeCell ref="A18:K18"/>
    <mergeCell ref="F96:G96"/>
    <mergeCell ref="J97:K97"/>
    <mergeCell ref="A98:G98"/>
    <mergeCell ref="J98:K98"/>
    <mergeCell ref="I27:I28"/>
    <mergeCell ref="J27:K27"/>
    <mergeCell ref="A29:F29"/>
    <mergeCell ref="J94:K94"/>
    <mergeCell ref="A95:G95"/>
    <mergeCell ref="J95:K95"/>
    <mergeCell ref="A25:F28"/>
    <mergeCell ref="G25:G28"/>
    <mergeCell ref="H25:H28"/>
    <mergeCell ref="I25:K25"/>
    <mergeCell ref="I26:K2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I38"/>
  <sheetViews>
    <sheetView workbookViewId="0">
      <selection activeCell="A2" sqref="A2:H2"/>
    </sheetView>
  </sheetViews>
  <sheetFormatPr defaultRowHeight="15"/>
  <cols>
    <col min="1" max="1" width="6.42578125" style="247" customWidth="1"/>
    <col min="2" max="2" width="13.7109375" style="247" customWidth="1"/>
    <col min="3" max="3" width="11.5703125" style="247" customWidth="1"/>
    <col min="4" max="4" width="9.140625" style="247"/>
    <col min="5" max="5" width="7.140625" style="247" customWidth="1"/>
    <col min="6" max="6" width="13.7109375" style="247" customWidth="1"/>
    <col min="7" max="7" width="10" style="247" customWidth="1"/>
    <col min="8" max="8" width="13.5703125" style="247" customWidth="1"/>
    <col min="9" max="9" width="9.140625" style="247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8">
      <c r="A2" s="554" t="s">
        <v>494</v>
      </c>
      <c r="B2" s="554"/>
      <c r="C2" s="554"/>
      <c r="D2" s="554"/>
      <c r="E2" s="554"/>
      <c r="F2" s="554"/>
      <c r="G2" s="554"/>
      <c r="H2" s="554"/>
    </row>
    <row r="3" spans="1:8">
      <c r="A3" s="555" t="s">
        <v>293</v>
      </c>
      <c r="B3" s="555"/>
      <c r="C3" s="555"/>
      <c r="D3" s="555"/>
      <c r="E3" s="555"/>
      <c r="F3" s="555"/>
      <c r="G3" s="555"/>
      <c r="H3" s="555"/>
    </row>
    <row r="6" spans="1:8">
      <c r="A6" s="556" t="s">
        <v>385</v>
      </c>
      <c r="B6" s="556"/>
      <c r="C6" s="556"/>
      <c r="D6" s="556"/>
      <c r="E6" s="556"/>
      <c r="F6" s="556"/>
      <c r="G6" s="556"/>
      <c r="H6" s="556"/>
    </row>
    <row r="9" spans="1:8" ht="15.75">
      <c r="A9" s="557" t="s">
        <v>386</v>
      </c>
      <c r="B9" s="557"/>
      <c r="C9" s="557"/>
      <c r="D9" s="557"/>
      <c r="E9" s="557"/>
      <c r="F9" s="557"/>
      <c r="G9" s="557"/>
      <c r="H9" s="557"/>
    </row>
    <row r="10" spans="1:8">
      <c r="D10" s="248"/>
    </row>
    <row r="11" spans="1:8">
      <c r="C11" s="556" t="s">
        <v>387</v>
      </c>
      <c r="D11" s="556"/>
      <c r="E11" s="556"/>
      <c r="F11" s="556"/>
    </row>
    <row r="12" spans="1:8">
      <c r="B12" s="553"/>
      <c r="C12" s="553"/>
      <c r="D12" s="553"/>
      <c r="E12" s="553"/>
      <c r="F12" s="553"/>
      <c r="G12" s="553"/>
    </row>
    <row r="14" spans="1:8">
      <c r="A14" s="544" t="s">
        <v>388</v>
      </c>
      <c r="B14" s="544"/>
      <c r="C14" s="249">
        <v>44834</v>
      </c>
      <c r="D14" s="250"/>
      <c r="E14" s="250"/>
      <c r="F14" s="250"/>
      <c r="G14" s="250"/>
      <c r="H14" s="250"/>
    </row>
    <row r="15" spans="1:8">
      <c r="A15" s="549" t="s">
        <v>389</v>
      </c>
      <c r="B15" s="549"/>
      <c r="C15" s="549"/>
      <c r="D15" s="549"/>
      <c r="E15" s="549"/>
      <c r="F15" s="549"/>
      <c r="G15" s="549"/>
      <c r="H15" s="549"/>
    </row>
    <row r="16" spans="1:8" ht="28.5">
      <c r="A16" s="260" t="s">
        <v>390</v>
      </c>
      <c r="B16" s="260" t="s">
        <v>391</v>
      </c>
      <c r="C16" s="550" t="s">
        <v>392</v>
      </c>
      <c r="D16" s="551"/>
      <c r="E16" s="552"/>
      <c r="F16" s="260" t="s">
        <v>393</v>
      </c>
      <c r="G16" s="261" t="s">
        <v>394</v>
      </c>
      <c r="H16" s="261" t="s">
        <v>395</v>
      </c>
    </row>
    <row r="17" spans="1:8">
      <c r="A17" s="251">
        <v>1</v>
      </c>
      <c r="B17" s="252" t="s">
        <v>242</v>
      </c>
      <c r="C17" s="545" t="s">
        <v>396</v>
      </c>
      <c r="D17" s="545"/>
      <c r="E17" s="545"/>
      <c r="F17" s="253" t="s">
        <v>397</v>
      </c>
      <c r="G17" s="254">
        <v>9</v>
      </c>
      <c r="H17" s="255">
        <v>12879.09</v>
      </c>
    </row>
    <row r="18" spans="1:8">
      <c r="A18" s="251"/>
      <c r="B18" s="252"/>
      <c r="C18" s="546" t="s">
        <v>398</v>
      </c>
      <c r="D18" s="546"/>
      <c r="E18" s="546"/>
      <c r="F18" s="256" t="s">
        <v>397</v>
      </c>
      <c r="G18" s="257">
        <v>9</v>
      </c>
      <c r="H18" s="258">
        <f>0+H17</f>
        <v>12879.09</v>
      </c>
    </row>
    <row r="19" spans="1:8">
      <c r="A19" s="251">
        <v>2</v>
      </c>
      <c r="B19" s="252" t="s">
        <v>242</v>
      </c>
      <c r="C19" s="545" t="s">
        <v>399</v>
      </c>
      <c r="D19" s="545"/>
      <c r="E19" s="545"/>
      <c r="F19" s="253" t="s">
        <v>400</v>
      </c>
      <c r="G19" s="254">
        <v>6</v>
      </c>
      <c r="H19" s="255">
        <v>12576</v>
      </c>
    </row>
    <row r="20" spans="1:8">
      <c r="A20" s="251"/>
      <c r="B20" s="252"/>
      <c r="C20" s="546" t="s">
        <v>398</v>
      </c>
      <c r="D20" s="546"/>
      <c r="E20" s="546"/>
      <c r="F20" s="256" t="s">
        <v>400</v>
      </c>
      <c r="G20" s="257">
        <v>6</v>
      </c>
      <c r="H20" s="258">
        <f>0+H19</f>
        <v>12576</v>
      </c>
    </row>
    <row r="21" spans="1:8">
      <c r="A21" s="251">
        <v>3</v>
      </c>
      <c r="B21" s="252" t="s">
        <v>242</v>
      </c>
      <c r="C21" s="545" t="s">
        <v>401</v>
      </c>
      <c r="D21" s="545"/>
      <c r="E21" s="545"/>
      <c r="F21" s="253" t="s">
        <v>402</v>
      </c>
      <c r="G21" s="254">
        <v>8</v>
      </c>
      <c r="H21" s="255">
        <v>9902.4699999999993</v>
      </c>
    </row>
    <row r="22" spans="1:8">
      <c r="A22" s="251">
        <v>4</v>
      </c>
      <c r="B22" s="252" t="s">
        <v>242</v>
      </c>
      <c r="C22" s="545" t="s">
        <v>396</v>
      </c>
      <c r="D22" s="545"/>
      <c r="E22" s="545"/>
      <c r="F22" s="253" t="s">
        <v>402</v>
      </c>
      <c r="G22" s="254">
        <v>8</v>
      </c>
      <c r="H22" s="255">
        <v>638822.82999999996</v>
      </c>
    </row>
    <row r="23" spans="1:8">
      <c r="A23" s="251"/>
      <c r="B23" s="252"/>
      <c r="C23" s="546" t="s">
        <v>398</v>
      </c>
      <c r="D23" s="546"/>
      <c r="E23" s="546"/>
      <c r="F23" s="256" t="s">
        <v>402</v>
      </c>
      <c r="G23" s="257">
        <v>8</v>
      </c>
      <c r="H23" s="258">
        <f>0+H21+H22</f>
        <v>648725.29999999993</v>
      </c>
    </row>
    <row r="24" spans="1:8">
      <c r="A24" s="251">
        <v>5</v>
      </c>
      <c r="B24" s="252" t="s">
        <v>242</v>
      </c>
      <c r="C24" s="545" t="s">
        <v>399</v>
      </c>
      <c r="D24" s="545"/>
      <c r="E24" s="545"/>
      <c r="F24" s="253" t="s">
        <v>403</v>
      </c>
      <c r="G24" s="254">
        <v>8</v>
      </c>
      <c r="H24" s="255">
        <v>250218.5</v>
      </c>
    </row>
    <row r="25" spans="1:8">
      <c r="A25" s="251"/>
      <c r="B25" s="252"/>
      <c r="C25" s="546" t="s">
        <v>398</v>
      </c>
      <c r="D25" s="546"/>
      <c r="E25" s="546"/>
      <c r="F25" s="256" t="s">
        <v>403</v>
      </c>
      <c r="G25" s="257">
        <v>8</v>
      </c>
      <c r="H25" s="258">
        <f>0+H24</f>
        <v>250218.5</v>
      </c>
    </row>
    <row r="26" spans="1:8">
      <c r="A26" s="251">
        <v>6</v>
      </c>
      <c r="B26" s="252" t="s">
        <v>242</v>
      </c>
      <c r="C26" s="545" t="s">
        <v>399</v>
      </c>
      <c r="D26" s="545"/>
      <c r="E26" s="545"/>
      <c r="F26" s="253" t="s">
        <v>403</v>
      </c>
      <c r="G26" s="254">
        <v>9</v>
      </c>
      <c r="H26" s="255">
        <v>116899.45</v>
      </c>
    </row>
    <row r="27" spans="1:8">
      <c r="A27" s="251">
        <v>7</v>
      </c>
      <c r="B27" s="252" t="s">
        <v>242</v>
      </c>
      <c r="C27" s="545" t="s">
        <v>396</v>
      </c>
      <c r="D27" s="545"/>
      <c r="E27" s="545"/>
      <c r="F27" s="253" t="s">
        <v>403</v>
      </c>
      <c r="G27" s="254">
        <v>9</v>
      </c>
      <c r="H27" s="255">
        <v>7769.21</v>
      </c>
    </row>
    <row r="28" spans="1:8">
      <c r="A28" s="251"/>
      <c r="B28" s="252"/>
      <c r="C28" s="546" t="s">
        <v>398</v>
      </c>
      <c r="D28" s="546"/>
      <c r="E28" s="546"/>
      <c r="F28" s="256" t="s">
        <v>403</v>
      </c>
      <c r="G28" s="257">
        <v>9</v>
      </c>
      <c r="H28" s="258">
        <f>0+H26+H27</f>
        <v>124668.66</v>
      </c>
    </row>
    <row r="29" spans="1:8">
      <c r="A29" s="251">
        <v>8</v>
      </c>
      <c r="B29" s="252" t="s">
        <v>256</v>
      </c>
      <c r="C29" s="545" t="s">
        <v>396</v>
      </c>
      <c r="D29" s="545"/>
      <c r="E29" s="545"/>
      <c r="F29" s="253" t="s">
        <v>402</v>
      </c>
      <c r="G29" s="254">
        <v>8</v>
      </c>
      <c r="H29" s="255">
        <v>3000</v>
      </c>
    </row>
    <row r="30" spans="1:8">
      <c r="A30" s="251"/>
      <c r="B30" s="252"/>
      <c r="C30" s="546" t="s">
        <v>398</v>
      </c>
      <c r="D30" s="546"/>
      <c r="E30" s="546"/>
      <c r="F30" s="256" t="s">
        <v>402</v>
      </c>
      <c r="G30" s="257">
        <v>8</v>
      </c>
      <c r="H30" s="258">
        <f>0+H29</f>
        <v>3000</v>
      </c>
    </row>
    <row r="31" spans="1:8">
      <c r="C31" s="547"/>
      <c r="D31" s="547"/>
      <c r="E31" s="547"/>
    </row>
    <row r="33" spans="1:8">
      <c r="A33" s="544" t="s">
        <v>222</v>
      </c>
      <c r="B33" s="544"/>
      <c r="C33" s="544"/>
      <c r="D33" s="544"/>
      <c r="E33" s="548" t="s">
        <v>223</v>
      </c>
      <c r="F33" s="548"/>
      <c r="G33" s="548"/>
      <c r="H33" s="548"/>
    </row>
    <row r="34" spans="1:8">
      <c r="E34" s="539" t="s">
        <v>404</v>
      </c>
      <c r="F34" s="539"/>
      <c r="G34" s="539"/>
      <c r="H34" s="539"/>
    </row>
    <row r="36" spans="1:8">
      <c r="A36" s="544" t="s">
        <v>407</v>
      </c>
      <c r="B36" s="544"/>
      <c r="C36" s="544"/>
      <c r="D36" s="544"/>
    </row>
    <row r="37" spans="1:8">
      <c r="A37" s="544" t="s">
        <v>406</v>
      </c>
      <c r="B37" s="544"/>
      <c r="C37" s="544"/>
      <c r="D37" s="544"/>
      <c r="E37" s="548" t="s">
        <v>228</v>
      </c>
      <c r="F37" s="548"/>
      <c r="G37" s="548"/>
      <c r="H37" s="548"/>
    </row>
    <row r="38" spans="1:8">
      <c r="E38" s="539" t="s">
        <v>404</v>
      </c>
      <c r="F38" s="539"/>
      <c r="G38" s="539"/>
      <c r="H38" s="539"/>
    </row>
  </sheetData>
  <mergeCells count="31">
    <mergeCell ref="B12:G12"/>
    <mergeCell ref="A2:H2"/>
    <mergeCell ref="A3:H3"/>
    <mergeCell ref="A6:H6"/>
    <mergeCell ref="A9:H9"/>
    <mergeCell ref="C11:F11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E38:H38"/>
    <mergeCell ref="A36:D36"/>
    <mergeCell ref="C26:E26"/>
    <mergeCell ref="C27:E27"/>
    <mergeCell ref="C28:E28"/>
    <mergeCell ref="C29:E29"/>
    <mergeCell ref="C30:E30"/>
    <mergeCell ref="C31:E31"/>
    <mergeCell ref="A33:D33"/>
    <mergeCell ref="E33:H33"/>
    <mergeCell ref="E34:H34"/>
    <mergeCell ref="A37:D37"/>
    <mergeCell ref="E37:H3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2:I30"/>
  <sheetViews>
    <sheetView zoomScaleNormal="100" workbookViewId="0">
      <selection activeCell="A2" sqref="A2:H2"/>
    </sheetView>
  </sheetViews>
  <sheetFormatPr defaultRowHeight="15"/>
  <cols>
    <col min="1" max="1" width="6.42578125" style="247" customWidth="1"/>
    <col min="2" max="2" width="13.7109375" style="247" customWidth="1"/>
    <col min="3" max="3" width="11.5703125" style="247" customWidth="1"/>
    <col min="4" max="4" width="9.140625" style="247"/>
    <col min="5" max="5" width="7.140625" style="247" customWidth="1"/>
    <col min="6" max="6" width="13.7109375" style="247" customWidth="1"/>
    <col min="7" max="7" width="10" style="247" customWidth="1"/>
    <col min="8" max="8" width="13.5703125" style="247" customWidth="1"/>
    <col min="9" max="9" width="9.140625" style="247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8" ht="15" customHeight="1">
      <c r="A2" s="554" t="s">
        <v>494</v>
      </c>
      <c r="B2" s="554"/>
      <c r="C2" s="554"/>
      <c r="D2" s="554"/>
      <c r="E2" s="554"/>
      <c r="F2" s="554"/>
      <c r="G2" s="554"/>
      <c r="H2" s="554"/>
    </row>
    <row r="3" spans="1:8">
      <c r="A3" s="555" t="s">
        <v>293</v>
      </c>
      <c r="B3" s="555"/>
      <c r="C3" s="555"/>
      <c r="D3" s="555"/>
      <c r="E3" s="555"/>
      <c r="F3" s="555"/>
      <c r="G3" s="555"/>
      <c r="H3" s="555"/>
    </row>
    <row r="6" spans="1:8">
      <c r="A6" s="556" t="s">
        <v>385</v>
      </c>
      <c r="B6" s="556"/>
      <c r="C6" s="556"/>
      <c r="D6" s="556"/>
      <c r="E6" s="556"/>
      <c r="F6" s="556"/>
      <c r="G6" s="556"/>
      <c r="H6" s="556"/>
    </row>
    <row r="9" spans="1:8" ht="15.75">
      <c r="A9" s="557" t="s">
        <v>386</v>
      </c>
      <c r="B9" s="557"/>
      <c r="C9" s="557"/>
      <c r="D9" s="557"/>
      <c r="E9" s="557"/>
      <c r="F9" s="557"/>
      <c r="G9" s="557"/>
      <c r="H9" s="557"/>
    </row>
    <row r="10" spans="1:8">
      <c r="D10" s="248"/>
    </row>
    <row r="11" spans="1:8">
      <c r="C11" s="556" t="s">
        <v>387</v>
      </c>
      <c r="D11" s="556"/>
      <c r="E11" s="556"/>
      <c r="F11" s="556"/>
    </row>
    <row r="12" spans="1:8">
      <c r="B12" s="553"/>
      <c r="C12" s="553"/>
      <c r="D12" s="553"/>
      <c r="E12" s="553"/>
      <c r="F12" s="553"/>
      <c r="G12" s="553"/>
    </row>
    <row r="14" spans="1:8">
      <c r="A14" s="544" t="s">
        <v>388</v>
      </c>
      <c r="B14" s="544"/>
      <c r="C14" s="249">
        <v>44834</v>
      </c>
      <c r="D14" s="250"/>
      <c r="E14" s="250"/>
      <c r="F14" s="250"/>
      <c r="G14" s="250"/>
      <c r="H14" s="250"/>
    </row>
    <row r="15" spans="1:8">
      <c r="A15" s="549" t="s">
        <v>389</v>
      </c>
      <c r="B15" s="549"/>
      <c r="C15" s="549"/>
      <c r="D15" s="549"/>
      <c r="E15" s="549"/>
      <c r="F15" s="549"/>
      <c r="G15" s="549"/>
      <c r="H15" s="549"/>
    </row>
    <row r="16" spans="1:8" ht="28.5">
      <c r="A16" s="260" t="s">
        <v>390</v>
      </c>
      <c r="B16" s="260" t="s">
        <v>391</v>
      </c>
      <c r="C16" s="550" t="s">
        <v>392</v>
      </c>
      <c r="D16" s="551"/>
      <c r="E16" s="552"/>
      <c r="F16" s="260" t="s">
        <v>393</v>
      </c>
      <c r="G16" s="261" t="s">
        <v>394</v>
      </c>
      <c r="H16" s="261" t="s">
        <v>395</v>
      </c>
    </row>
    <row r="17" spans="1:8">
      <c r="A17" s="251">
        <v>1</v>
      </c>
      <c r="B17" s="252" t="s">
        <v>242</v>
      </c>
      <c r="C17" s="545" t="s">
        <v>399</v>
      </c>
      <c r="D17" s="545"/>
      <c r="E17" s="545"/>
      <c r="F17" s="253" t="s">
        <v>20</v>
      </c>
      <c r="G17" s="254" t="s">
        <v>20</v>
      </c>
      <c r="H17" s="255">
        <v>379693.95</v>
      </c>
    </row>
    <row r="18" spans="1:8">
      <c r="A18" s="251">
        <v>2</v>
      </c>
      <c r="B18" s="252" t="s">
        <v>242</v>
      </c>
      <c r="C18" s="545" t="s">
        <v>401</v>
      </c>
      <c r="D18" s="545"/>
      <c r="E18" s="545"/>
      <c r="F18" s="253" t="s">
        <v>20</v>
      </c>
      <c r="G18" s="254" t="s">
        <v>20</v>
      </c>
      <c r="H18" s="255">
        <v>9902.4699999999993</v>
      </c>
    </row>
    <row r="19" spans="1:8">
      <c r="A19" s="251">
        <v>3</v>
      </c>
      <c r="B19" s="252" t="s">
        <v>242</v>
      </c>
      <c r="C19" s="545" t="s">
        <v>396</v>
      </c>
      <c r="D19" s="545"/>
      <c r="E19" s="545"/>
      <c r="F19" s="253" t="s">
        <v>20</v>
      </c>
      <c r="G19" s="254" t="s">
        <v>20</v>
      </c>
      <c r="H19" s="255">
        <v>659471.13</v>
      </c>
    </row>
    <row r="20" spans="1:8">
      <c r="A20" s="251"/>
      <c r="B20" s="252"/>
      <c r="C20" s="546" t="s">
        <v>398</v>
      </c>
      <c r="D20" s="546"/>
      <c r="E20" s="546"/>
      <c r="F20" s="256" t="s">
        <v>20</v>
      </c>
      <c r="G20" s="257" t="s">
        <v>20</v>
      </c>
      <c r="H20" s="258">
        <f>0+H17+H18+H19</f>
        <v>1049067.55</v>
      </c>
    </row>
    <row r="21" spans="1:8">
      <c r="A21" s="251">
        <v>4</v>
      </c>
      <c r="B21" s="252" t="s">
        <v>256</v>
      </c>
      <c r="C21" s="545" t="s">
        <v>396</v>
      </c>
      <c r="D21" s="545"/>
      <c r="E21" s="545"/>
      <c r="F21" s="253" t="s">
        <v>20</v>
      </c>
      <c r="G21" s="254" t="s">
        <v>20</v>
      </c>
      <c r="H21" s="255">
        <v>3000</v>
      </c>
    </row>
    <row r="22" spans="1:8">
      <c r="A22" s="251"/>
      <c r="B22" s="252"/>
      <c r="C22" s="546" t="s">
        <v>398</v>
      </c>
      <c r="D22" s="546"/>
      <c r="E22" s="546"/>
      <c r="F22" s="256" t="s">
        <v>20</v>
      </c>
      <c r="G22" s="257" t="s">
        <v>20</v>
      </c>
      <c r="H22" s="258">
        <f>0+H21</f>
        <v>3000</v>
      </c>
    </row>
    <row r="23" spans="1:8">
      <c r="C23" s="547"/>
      <c r="D23" s="547"/>
      <c r="E23" s="547"/>
    </row>
    <row r="25" spans="1:8">
      <c r="A25" s="544" t="s">
        <v>222</v>
      </c>
      <c r="B25" s="544"/>
      <c r="C25" s="544"/>
      <c r="D25" s="544"/>
      <c r="E25" s="548" t="s">
        <v>223</v>
      </c>
      <c r="F25" s="548"/>
      <c r="G25" s="548"/>
      <c r="H25" s="548"/>
    </row>
    <row r="26" spans="1:8">
      <c r="E26" s="539" t="s">
        <v>404</v>
      </c>
      <c r="F26" s="539"/>
      <c r="G26" s="539"/>
      <c r="H26" s="539"/>
    </row>
    <row r="28" spans="1:8">
      <c r="A28" s="544" t="s">
        <v>405</v>
      </c>
      <c r="B28" s="544"/>
      <c r="C28" s="544"/>
      <c r="D28" s="544"/>
    </row>
    <row r="29" spans="1:8">
      <c r="A29" s="544" t="s">
        <v>406</v>
      </c>
      <c r="B29" s="544"/>
      <c r="C29" s="544"/>
      <c r="D29" s="544"/>
      <c r="E29" s="548" t="s">
        <v>228</v>
      </c>
      <c r="F29" s="548"/>
      <c r="G29" s="548"/>
      <c r="H29" s="548"/>
    </row>
    <row r="30" spans="1:8">
      <c r="E30" s="539" t="s">
        <v>404</v>
      </c>
      <c r="F30" s="539"/>
      <c r="G30" s="539"/>
      <c r="H30" s="539"/>
    </row>
  </sheetData>
  <mergeCells count="23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C20:E20"/>
    <mergeCell ref="C21:E21"/>
    <mergeCell ref="C22:E22"/>
    <mergeCell ref="C23:E23"/>
    <mergeCell ref="A25:D25"/>
    <mergeCell ref="E25:H25"/>
    <mergeCell ref="E26:H26"/>
    <mergeCell ref="A29:D29"/>
    <mergeCell ref="E29:H29"/>
    <mergeCell ref="E30:H30"/>
    <mergeCell ref="A28:D2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I29"/>
  <sheetViews>
    <sheetView zoomScaleNormal="100" workbookViewId="0">
      <selection activeCell="H34" sqref="H34"/>
    </sheetView>
  </sheetViews>
  <sheetFormatPr defaultRowHeight="15"/>
  <cols>
    <col min="1" max="1" width="6.42578125" style="247" customWidth="1"/>
    <col min="2" max="2" width="13.7109375" style="247" customWidth="1"/>
    <col min="3" max="3" width="11.5703125" style="247" customWidth="1"/>
    <col min="4" max="4" width="9.140625" style="247"/>
    <col min="5" max="5" width="7.140625" style="247" customWidth="1"/>
    <col min="6" max="6" width="13.7109375" style="247" customWidth="1"/>
    <col min="7" max="7" width="10" style="247" customWidth="1"/>
    <col min="8" max="8" width="13.5703125" style="247" customWidth="1"/>
    <col min="9" max="9" width="9.140625" style="247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8" ht="15" customHeight="1">
      <c r="A2" s="554" t="s">
        <v>494</v>
      </c>
      <c r="B2" s="554"/>
      <c r="C2" s="554"/>
      <c r="D2" s="554"/>
      <c r="E2" s="554"/>
      <c r="F2" s="554"/>
      <c r="G2" s="554"/>
      <c r="H2" s="554"/>
    </row>
    <row r="3" spans="1:8">
      <c r="A3" s="555" t="s">
        <v>293</v>
      </c>
      <c r="B3" s="555"/>
      <c r="C3" s="555"/>
      <c r="D3" s="555"/>
      <c r="E3" s="555"/>
      <c r="F3" s="555"/>
      <c r="G3" s="555"/>
      <c r="H3" s="555"/>
    </row>
    <row r="6" spans="1:8">
      <c r="A6" s="556" t="s">
        <v>385</v>
      </c>
      <c r="B6" s="556"/>
      <c r="C6" s="556"/>
      <c r="D6" s="556"/>
      <c r="E6" s="556"/>
      <c r="F6" s="556"/>
      <c r="G6" s="556"/>
      <c r="H6" s="556"/>
    </row>
    <row r="9" spans="1:8" ht="15.75">
      <c r="A9" s="557" t="s">
        <v>408</v>
      </c>
      <c r="B9" s="557"/>
      <c r="C9" s="557"/>
      <c r="D9" s="557"/>
      <c r="E9" s="557"/>
      <c r="F9" s="557"/>
      <c r="G9" s="557"/>
      <c r="H9" s="557"/>
    </row>
    <row r="10" spans="1:8">
      <c r="D10" s="248"/>
    </row>
    <row r="11" spans="1:8">
      <c r="C11" s="556" t="s">
        <v>387</v>
      </c>
      <c r="D11" s="556"/>
      <c r="E11" s="556"/>
      <c r="F11" s="556"/>
    </row>
    <row r="12" spans="1:8">
      <c r="B12" s="553"/>
      <c r="C12" s="553"/>
      <c r="D12" s="553"/>
      <c r="E12" s="553"/>
      <c r="F12" s="553"/>
      <c r="G12" s="553"/>
    </row>
    <row r="14" spans="1:8">
      <c r="A14" s="544" t="s">
        <v>388</v>
      </c>
      <c r="B14" s="544"/>
      <c r="C14" s="249">
        <v>44834</v>
      </c>
      <c r="D14" s="250"/>
      <c r="E14" s="250"/>
      <c r="F14" s="250"/>
      <c r="G14" s="250"/>
      <c r="H14" s="250"/>
    </row>
    <row r="15" spans="1:8">
      <c r="A15" s="549" t="s">
        <v>409</v>
      </c>
      <c r="B15" s="549"/>
      <c r="C15" s="549"/>
      <c r="D15" s="549"/>
      <c r="E15" s="549"/>
      <c r="F15" s="549"/>
      <c r="G15" s="549"/>
      <c r="H15" s="549"/>
    </row>
    <row r="16" spans="1:8" ht="28.5">
      <c r="A16" s="260" t="s">
        <v>390</v>
      </c>
      <c r="B16" s="260" t="s">
        <v>391</v>
      </c>
      <c r="C16" s="550" t="s">
        <v>392</v>
      </c>
      <c r="D16" s="551"/>
      <c r="E16" s="552"/>
      <c r="F16" s="260" t="s">
        <v>393</v>
      </c>
      <c r="G16" s="261" t="s">
        <v>394</v>
      </c>
      <c r="H16" s="261" t="s">
        <v>395</v>
      </c>
    </row>
    <row r="17" spans="1:8">
      <c r="A17" s="251">
        <v>1</v>
      </c>
      <c r="B17" s="252" t="s">
        <v>242</v>
      </c>
      <c r="C17" s="545" t="s">
        <v>396</v>
      </c>
      <c r="D17" s="545"/>
      <c r="E17" s="545"/>
      <c r="F17" s="253" t="s">
        <v>402</v>
      </c>
      <c r="G17" s="254">
        <v>8</v>
      </c>
      <c r="H17" s="255">
        <v>12067.29</v>
      </c>
    </row>
    <row r="18" spans="1:8">
      <c r="A18" s="251">
        <v>2</v>
      </c>
      <c r="B18" s="252" t="s">
        <v>242</v>
      </c>
      <c r="C18" s="545" t="s">
        <v>410</v>
      </c>
      <c r="D18" s="545"/>
      <c r="E18" s="545"/>
      <c r="F18" s="253" t="s">
        <v>402</v>
      </c>
      <c r="G18" s="254">
        <v>8</v>
      </c>
      <c r="H18" s="255">
        <v>4634.07</v>
      </c>
    </row>
    <row r="19" spans="1:8">
      <c r="A19" s="251">
        <v>3</v>
      </c>
      <c r="B19" s="252" t="s">
        <v>242</v>
      </c>
      <c r="C19" s="545" t="s">
        <v>411</v>
      </c>
      <c r="D19" s="545"/>
      <c r="E19" s="545"/>
      <c r="F19" s="253" t="s">
        <v>402</v>
      </c>
      <c r="G19" s="254">
        <v>8</v>
      </c>
      <c r="H19" s="255">
        <v>64920.480000000003</v>
      </c>
    </row>
    <row r="20" spans="1:8">
      <c r="A20" s="251">
        <v>4</v>
      </c>
      <c r="B20" s="252" t="s">
        <v>242</v>
      </c>
      <c r="C20" s="545" t="s">
        <v>412</v>
      </c>
      <c r="D20" s="545"/>
      <c r="E20" s="545"/>
      <c r="F20" s="253" t="s">
        <v>402</v>
      </c>
      <c r="G20" s="254">
        <v>8</v>
      </c>
      <c r="H20" s="255">
        <v>927.89</v>
      </c>
    </row>
    <row r="21" spans="1:8">
      <c r="A21" s="251"/>
      <c r="B21" s="252"/>
      <c r="C21" s="546" t="s">
        <v>398</v>
      </c>
      <c r="D21" s="546"/>
      <c r="E21" s="546"/>
      <c r="F21" s="256" t="s">
        <v>402</v>
      </c>
      <c r="G21" s="257">
        <v>8</v>
      </c>
      <c r="H21" s="258">
        <f>0+H17+H18+H19</f>
        <v>81621.84</v>
      </c>
    </row>
    <row r="22" spans="1:8">
      <c r="C22" s="547"/>
      <c r="D22" s="547"/>
      <c r="E22" s="547"/>
    </row>
    <row r="24" spans="1:8">
      <c r="A24" s="544" t="s">
        <v>222</v>
      </c>
      <c r="B24" s="544"/>
      <c r="C24" s="544"/>
      <c r="D24" s="544"/>
      <c r="E24" s="548" t="s">
        <v>223</v>
      </c>
      <c r="F24" s="548"/>
      <c r="G24" s="548"/>
      <c r="H24" s="548"/>
    </row>
    <row r="25" spans="1:8">
      <c r="E25" s="539" t="s">
        <v>404</v>
      </c>
      <c r="F25" s="539"/>
      <c r="G25" s="539"/>
      <c r="H25" s="539"/>
    </row>
    <row r="27" spans="1:8" ht="15" customHeight="1">
      <c r="A27" s="544" t="s">
        <v>405</v>
      </c>
      <c r="B27" s="544"/>
      <c r="C27" s="544"/>
      <c r="D27" s="544"/>
    </row>
    <row r="28" spans="1:8">
      <c r="A28" s="544" t="s">
        <v>406</v>
      </c>
      <c r="B28" s="544"/>
      <c r="C28" s="544"/>
      <c r="D28" s="544"/>
      <c r="E28" s="548" t="s">
        <v>228</v>
      </c>
      <c r="F28" s="548"/>
      <c r="G28" s="548"/>
      <c r="H28" s="548"/>
    </row>
    <row r="29" spans="1:8">
      <c r="E29" s="539" t="s">
        <v>404</v>
      </c>
      <c r="F29" s="539"/>
      <c r="G29" s="539"/>
      <c r="H29" s="539"/>
    </row>
  </sheetData>
  <mergeCells count="22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A28:D28"/>
    <mergeCell ref="E28:H28"/>
    <mergeCell ref="E29:H29"/>
    <mergeCell ref="A27:D27"/>
    <mergeCell ref="C20:E20"/>
    <mergeCell ref="C21:E21"/>
    <mergeCell ref="C22:E22"/>
    <mergeCell ref="A24:D24"/>
    <mergeCell ref="E24:H24"/>
    <mergeCell ref="E25:H2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2:I29"/>
  <sheetViews>
    <sheetView zoomScaleNormal="100" workbookViewId="0">
      <selection activeCell="W30" sqref="W30"/>
    </sheetView>
  </sheetViews>
  <sheetFormatPr defaultRowHeight="15"/>
  <cols>
    <col min="1" max="1" width="6.42578125" style="247" customWidth="1"/>
    <col min="2" max="2" width="13.7109375" style="247" customWidth="1"/>
    <col min="3" max="3" width="11.5703125" style="247" customWidth="1"/>
    <col min="4" max="4" width="9.140625" style="247"/>
    <col min="5" max="5" width="7.140625" style="247" customWidth="1"/>
    <col min="6" max="6" width="13.7109375" style="247" customWidth="1"/>
    <col min="7" max="7" width="10" style="247" customWidth="1"/>
    <col min="8" max="8" width="13.5703125" style="247" customWidth="1"/>
    <col min="9" max="9" width="9.140625" style="247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8" ht="15" customHeight="1">
      <c r="A2" s="554" t="s">
        <v>494</v>
      </c>
      <c r="B2" s="554"/>
      <c r="C2" s="554"/>
      <c r="D2" s="554"/>
      <c r="E2" s="554"/>
      <c r="F2" s="554"/>
      <c r="G2" s="554"/>
      <c r="H2" s="554"/>
    </row>
    <row r="3" spans="1:8">
      <c r="A3" s="555" t="s">
        <v>293</v>
      </c>
      <c r="B3" s="555"/>
      <c r="C3" s="555"/>
      <c r="D3" s="555"/>
      <c r="E3" s="555"/>
      <c r="F3" s="555"/>
      <c r="G3" s="555"/>
      <c r="H3" s="555"/>
    </row>
    <row r="6" spans="1:8">
      <c r="A6" s="556" t="s">
        <v>385</v>
      </c>
      <c r="B6" s="556"/>
      <c r="C6" s="556"/>
      <c r="D6" s="556"/>
      <c r="E6" s="556"/>
      <c r="F6" s="556"/>
      <c r="G6" s="556"/>
      <c r="H6" s="556"/>
    </row>
    <row r="9" spans="1:8" ht="15.75" customHeight="1">
      <c r="A9" s="557" t="s">
        <v>408</v>
      </c>
      <c r="B9" s="557"/>
      <c r="C9" s="557"/>
      <c r="D9" s="557"/>
      <c r="E9" s="557"/>
      <c r="F9" s="557"/>
      <c r="G9" s="557"/>
      <c r="H9" s="557"/>
    </row>
    <row r="10" spans="1:8">
      <c r="D10" s="248"/>
    </row>
    <row r="11" spans="1:8">
      <c r="C11" s="556" t="s">
        <v>387</v>
      </c>
      <c r="D11" s="556"/>
      <c r="E11" s="556"/>
      <c r="F11" s="556"/>
    </row>
    <row r="12" spans="1:8">
      <c r="B12" s="553"/>
      <c r="C12" s="553"/>
      <c r="D12" s="553"/>
      <c r="E12" s="553"/>
      <c r="F12" s="553"/>
      <c r="G12" s="553"/>
    </row>
    <row r="14" spans="1:8" ht="15" customHeight="1">
      <c r="A14" s="544" t="s">
        <v>388</v>
      </c>
      <c r="B14" s="544"/>
      <c r="C14" s="249">
        <v>44834</v>
      </c>
      <c r="D14" s="250"/>
      <c r="E14" s="250"/>
      <c r="F14" s="250"/>
      <c r="G14" s="250"/>
      <c r="H14" s="250"/>
    </row>
    <row r="15" spans="1:8">
      <c r="A15" s="549" t="s">
        <v>409</v>
      </c>
      <c r="B15" s="549"/>
      <c r="C15" s="549"/>
      <c r="D15" s="549"/>
      <c r="E15" s="549"/>
      <c r="F15" s="549"/>
      <c r="G15" s="549"/>
      <c r="H15" s="549"/>
    </row>
    <row r="16" spans="1:8" ht="28.5" customHeight="1">
      <c r="A16" s="260" t="s">
        <v>390</v>
      </c>
      <c r="B16" s="260" t="s">
        <v>391</v>
      </c>
      <c r="C16" s="550" t="s">
        <v>392</v>
      </c>
      <c r="D16" s="551"/>
      <c r="E16" s="552"/>
      <c r="F16" s="260" t="s">
        <v>393</v>
      </c>
      <c r="G16" s="261" t="s">
        <v>394</v>
      </c>
      <c r="H16" s="261" t="s">
        <v>395</v>
      </c>
    </row>
    <row r="17" spans="1:8">
      <c r="A17" s="251">
        <v>1</v>
      </c>
      <c r="B17" s="252" t="s">
        <v>242</v>
      </c>
      <c r="C17" s="545" t="s">
        <v>396</v>
      </c>
      <c r="D17" s="545"/>
      <c r="E17" s="545"/>
      <c r="F17" s="253" t="s">
        <v>20</v>
      </c>
      <c r="G17" s="254" t="s">
        <v>20</v>
      </c>
      <c r="H17" s="255">
        <v>12067.29</v>
      </c>
    </row>
    <row r="18" spans="1:8">
      <c r="A18" s="251">
        <v>2</v>
      </c>
      <c r="B18" s="252" t="s">
        <v>242</v>
      </c>
      <c r="C18" s="545" t="s">
        <v>410</v>
      </c>
      <c r="D18" s="545"/>
      <c r="E18" s="545"/>
      <c r="F18" s="253" t="s">
        <v>20</v>
      </c>
      <c r="G18" s="254" t="s">
        <v>20</v>
      </c>
      <c r="H18" s="255">
        <v>4634.07</v>
      </c>
    </row>
    <row r="19" spans="1:8">
      <c r="A19" s="251">
        <v>3</v>
      </c>
      <c r="B19" s="252" t="s">
        <v>242</v>
      </c>
      <c r="C19" s="545" t="s">
        <v>411</v>
      </c>
      <c r="D19" s="545"/>
      <c r="E19" s="545"/>
      <c r="F19" s="253" t="s">
        <v>20</v>
      </c>
      <c r="G19" s="254" t="s">
        <v>20</v>
      </c>
      <c r="H19" s="255">
        <v>64920.480000000003</v>
      </c>
    </row>
    <row r="20" spans="1:8">
      <c r="A20" s="251">
        <v>4</v>
      </c>
      <c r="B20" s="252" t="s">
        <v>242</v>
      </c>
      <c r="C20" s="545" t="s">
        <v>412</v>
      </c>
      <c r="D20" s="545"/>
      <c r="E20" s="545"/>
      <c r="F20" s="253" t="s">
        <v>20</v>
      </c>
      <c r="G20" s="254" t="s">
        <v>20</v>
      </c>
      <c r="H20" s="255">
        <v>927.89</v>
      </c>
    </row>
    <row r="21" spans="1:8">
      <c r="A21" s="251"/>
      <c r="B21" s="252"/>
      <c r="C21" s="546" t="s">
        <v>398</v>
      </c>
      <c r="D21" s="546"/>
      <c r="E21" s="546"/>
      <c r="F21" s="256" t="s">
        <v>20</v>
      </c>
      <c r="G21" s="257" t="s">
        <v>20</v>
      </c>
      <c r="H21" s="258">
        <f>0+H17+H18+H19</f>
        <v>81621.84</v>
      </c>
    </row>
    <row r="22" spans="1:8">
      <c r="C22" s="547"/>
      <c r="D22" s="547"/>
      <c r="E22" s="547"/>
    </row>
    <row r="24" spans="1:8">
      <c r="A24" s="544" t="s">
        <v>222</v>
      </c>
      <c r="B24" s="544"/>
      <c r="C24" s="544"/>
      <c r="D24" s="544"/>
      <c r="E24" s="548" t="s">
        <v>223</v>
      </c>
      <c r="F24" s="548"/>
      <c r="G24" s="548"/>
      <c r="H24" s="548"/>
    </row>
    <row r="25" spans="1:8">
      <c r="E25" s="539" t="s">
        <v>404</v>
      </c>
      <c r="F25" s="539"/>
      <c r="G25" s="539"/>
      <c r="H25" s="539"/>
    </row>
    <row r="27" spans="1:8" ht="15" customHeight="1">
      <c r="A27" s="544" t="s">
        <v>405</v>
      </c>
      <c r="B27" s="544"/>
      <c r="C27" s="544"/>
      <c r="D27" s="544"/>
    </row>
    <row r="28" spans="1:8" ht="15" customHeight="1">
      <c r="A28" s="544" t="s">
        <v>406</v>
      </c>
      <c r="B28" s="544"/>
      <c r="C28" s="544"/>
      <c r="D28" s="544"/>
      <c r="E28" s="548" t="s">
        <v>228</v>
      </c>
      <c r="F28" s="548"/>
      <c r="G28" s="548"/>
      <c r="H28" s="548"/>
    </row>
    <row r="29" spans="1:8">
      <c r="E29" s="539" t="s">
        <v>404</v>
      </c>
      <c r="F29" s="539"/>
      <c r="G29" s="539"/>
      <c r="H29" s="539"/>
    </row>
  </sheetData>
  <mergeCells count="22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A28:D28"/>
    <mergeCell ref="E28:H28"/>
    <mergeCell ref="E29:H29"/>
    <mergeCell ref="A27:D27"/>
    <mergeCell ref="C20:E20"/>
    <mergeCell ref="C21:E21"/>
    <mergeCell ref="C22:E22"/>
    <mergeCell ref="A24:D24"/>
    <mergeCell ref="E24:H24"/>
    <mergeCell ref="E25:H2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33"/>
  <sheetViews>
    <sheetView view="pageBreakPreview" zoomScale="60" zoomScaleNormal="100" workbookViewId="0">
      <selection activeCell="X52" sqref="X52"/>
    </sheetView>
  </sheetViews>
  <sheetFormatPr defaultColWidth="9.140625" defaultRowHeight="15"/>
  <cols>
    <col min="1" max="1" width="19.140625" customWidth="1"/>
    <col min="2" max="2" width="8.28515625" customWidth="1"/>
    <col min="3" max="3" width="8.42578125" customWidth="1"/>
    <col min="4" max="4" width="9.28515625" bestFit="1" customWidth="1"/>
    <col min="5" max="5" width="8" customWidth="1"/>
    <col min="6" max="7" width="9.28515625" bestFit="1" customWidth="1"/>
    <col min="8" max="8" width="8.42578125" customWidth="1"/>
    <col min="9" max="11" width="9.28515625" bestFit="1" customWidth="1"/>
    <col min="12" max="12" width="9.5703125" bestFit="1" customWidth="1"/>
    <col min="13" max="13" width="9.42578125" bestFit="1" customWidth="1"/>
    <col min="14" max="14" width="9.28515625" bestFit="1" customWidth="1"/>
    <col min="15" max="15" width="7.5703125" customWidth="1"/>
    <col min="16" max="16" width="9.28515625" bestFit="1" customWidth="1"/>
    <col min="17" max="17" width="8" customWidth="1"/>
    <col min="18" max="18" width="7.7109375" customWidth="1"/>
    <col min="19" max="19" width="11.7109375" customWidth="1"/>
  </cols>
  <sheetData>
    <row r="1" spans="1:19" ht="15" customHeight="1">
      <c r="A1" s="315"/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585" t="s">
        <v>455</v>
      </c>
      <c r="P1" s="585"/>
      <c r="Q1" s="585"/>
      <c r="R1" s="585"/>
      <c r="S1" s="585"/>
    </row>
    <row r="2" spans="1:19" ht="15.75">
      <c r="A2" s="315" t="s">
        <v>456</v>
      </c>
      <c r="B2" s="586" t="s">
        <v>457</v>
      </c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316"/>
      <c r="O2" s="585"/>
      <c r="P2" s="585"/>
      <c r="Q2" s="585"/>
      <c r="R2" s="585"/>
      <c r="S2" s="585"/>
    </row>
    <row r="3" spans="1:19">
      <c r="A3" s="315"/>
      <c r="B3" s="315"/>
      <c r="C3" s="315"/>
      <c r="D3" s="315"/>
      <c r="E3" s="315"/>
      <c r="F3" s="315"/>
      <c r="G3" s="315"/>
      <c r="H3" s="315" t="s">
        <v>458</v>
      </c>
      <c r="I3" s="317"/>
      <c r="J3" s="317"/>
      <c r="K3" s="317"/>
      <c r="L3" s="317"/>
      <c r="M3" s="317"/>
      <c r="N3" s="318"/>
      <c r="O3" s="318"/>
      <c r="P3" s="318"/>
      <c r="Q3" s="318"/>
      <c r="R3" s="318"/>
      <c r="S3" s="318"/>
    </row>
    <row r="4" spans="1:19">
      <c r="A4" s="315"/>
      <c r="B4" s="315"/>
      <c r="C4" s="315"/>
      <c r="D4" s="315"/>
      <c r="E4" s="315"/>
      <c r="F4" s="315"/>
      <c r="G4" s="315"/>
      <c r="H4" s="315"/>
      <c r="I4" s="317"/>
      <c r="J4" s="317"/>
      <c r="K4" s="317"/>
      <c r="L4" s="317"/>
      <c r="M4" s="317"/>
      <c r="N4" s="318"/>
      <c r="O4" s="318"/>
      <c r="P4" s="318"/>
      <c r="Q4" s="318"/>
      <c r="R4" s="318"/>
      <c r="S4" s="318"/>
    </row>
    <row r="5" spans="1:19" ht="15" customHeight="1">
      <c r="A5" s="587"/>
      <c r="B5" s="587"/>
      <c r="C5" s="587"/>
      <c r="D5" s="587"/>
      <c r="E5" s="587"/>
      <c r="F5" s="587"/>
      <c r="G5" s="587"/>
      <c r="H5" s="587"/>
      <c r="I5" s="587"/>
      <c r="J5" s="587"/>
      <c r="K5" s="587"/>
      <c r="L5" s="587"/>
      <c r="M5" s="587"/>
      <c r="N5" s="587"/>
      <c r="O5" s="587"/>
      <c r="P5" s="587"/>
      <c r="Q5" s="587"/>
      <c r="R5" s="587"/>
      <c r="S5" s="587"/>
    </row>
    <row r="6" spans="1:19">
      <c r="A6" s="319"/>
      <c r="B6" s="319"/>
      <c r="C6" s="319"/>
      <c r="D6" s="588">
        <v>44844</v>
      </c>
      <c r="E6" s="589"/>
      <c r="F6" s="589"/>
      <c r="G6" s="589"/>
      <c r="H6" s="589"/>
      <c r="I6" s="589"/>
      <c r="J6" s="589"/>
      <c r="K6" s="589"/>
      <c r="L6" s="589"/>
      <c r="M6" s="320"/>
      <c r="N6" s="319"/>
      <c r="O6" s="319"/>
      <c r="P6" s="319"/>
      <c r="Q6" s="319"/>
      <c r="R6" s="319"/>
      <c r="S6" s="319"/>
    </row>
    <row r="7" spans="1:19" ht="15" customHeight="1">
      <c r="A7" s="319"/>
      <c r="B7" s="319"/>
      <c r="C7" s="319"/>
      <c r="D7" s="319"/>
      <c r="E7" s="590" t="s">
        <v>459</v>
      </c>
      <c r="F7" s="590"/>
      <c r="G7" s="590"/>
      <c r="H7" s="590"/>
      <c r="I7" s="590"/>
      <c r="J7" s="590"/>
      <c r="K7" s="590"/>
      <c r="L7" s="590"/>
      <c r="M7" s="320"/>
      <c r="N7" s="319"/>
      <c r="O7" s="319"/>
      <c r="P7" s="319"/>
      <c r="Q7" s="319"/>
      <c r="R7" s="319"/>
      <c r="S7" s="319"/>
    </row>
    <row r="8" spans="1:19">
      <c r="A8" s="321"/>
      <c r="B8" s="322"/>
      <c r="C8" s="322"/>
      <c r="D8" s="322"/>
      <c r="E8" s="322"/>
      <c r="F8" s="322"/>
      <c r="G8" s="322"/>
      <c r="H8" s="323"/>
      <c r="I8" s="323"/>
      <c r="J8" s="560"/>
      <c r="K8" s="560"/>
      <c r="L8" s="315"/>
      <c r="M8" s="315"/>
      <c r="N8" s="319"/>
      <c r="O8" s="319"/>
      <c r="P8" s="319"/>
      <c r="Q8" s="319"/>
      <c r="R8" s="319"/>
      <c r="S8" s="319"/>
    </row>
    <row r="9" spans="1:19">
      <c r="A9" s="324"/>
      <c r="B9" s="325"/>
      <c r="C9" s="325"/>
      <c r="D9" s="326"/>
      <c r="E9" s="322"/>
      <c r="F9" s="322"/>
      <c r="G9" s="322"/>
      <c r="H9" s="323"/>
      <c r="I9" s="327" t="s">
        <v>460</v>
      </c>
      <c r="J9" s="558"/>
      <c r="K9" s="558"/>
      <c r="L9" s="558"/>
      <c r="M9" s="558"/>
      <c r="N9" s="558"/>
      <c r="O9" s="558"/>
      <c r="P9" s="560"/>
      <c r="Q9" s="560"/>
      <c r="R9" s="582"/>
      <c r="S9" s="583"/>
    </row>
    <row r="10" spans="1:19">
      <c r="A10" s="324"/>
      <c r="B10" s="328"/>
      <c r="C10" s="328"/>
      <c r="D10" s="328"/>
      <c r="E10" s="329"/>
      <c r="F10" s="329"/>
      <c r="G10" s="329"/>
      <c r="H10" s="323"/>
      <c r="I10" s="566"/>
      <c r="J10" s="566"/>
      <c r="K10" s="566"/>
      <c r="L10" s="566"/>
      <c r="M10" s="566"/>
      <c r="N10" s="566"/>
      <c r="O10" s="566"/>
      <c r="P10" s="315"/>
      <c r="Q10" s="330"/>
      <c r="R10" s="330"/>
      <c r="S10" s="330"/>
    </row>
    <row r="11" spans="1:19">
      <c r="A11" s="324"/>
      <c r="B11" s="328"/>
      <c r="C11" s="328"/>
      <c r="D11" s="328"/>
      <c r="E11" s="329"/>
      <c r="F11" s="329"/>
      <c r="G11" s="329"/>
      <c r="H11" s="584" t="s">
        <v>461</v>
      </c>
      <c r="I11" s="584"/>
      <c r="J11" s="584"/>
      <c r="K11" s="584"/>
      <c r="L11" s="584"/>
      <c r="M11" s="584"/>
      <c r="N11" s="584"/>
      <c r="O11" s="584"/>
      <c r="P11" s="315"/>
      <c r="Q11" s="330"/>
      <c r="R11" s="582" t="s">
        <v>462</v>
      </c>
      <c r="S11" s="583"/>
    </row>
    <row r="12" spans="1:19">
      <c r="A12" s="331"/>
      <c r="B12" s="328"/>
      <c r="C12" s="332" t="s">
        <v>463</v>
      </c>
      <c r="D12" s="332"/>
      <c r="E12" s="333"/>
      <c r="F12" s="333"/>
      <c r="G12" s="334"/>
      <c r="H12" s="566"/>
      <c r="I12" s="566"/>
      <c r="J12" s="566"/>
      <c r="K12" s="566"/>
      <c r="L12" s="566"/>
      <c r="M12" s="566"/>
      <c r="N12" s="566"/>
      <c r="O12" s="567"/>
      <c r="P12" s="335"/>
      <c r="Q12" s="336"/>
      <c r="R12" s="337"/>
      <c r="S12" s="337"/>
    </row>
    <row r="13" spans="1:19" ht="15.75" thickBot="1">
      <c r="A13" s="338"/>
      <c r="B13" s="328"/>
      <c r="C13" s="328"/>
      <c r="D13" s="328"/>
      <c r="E13" s="339"/>
      <c r="F13" s="339"/>
      <c r="G13" s="339"/>
      <c r="H13" s="340"/>
      <c r="I13" s="340"/>
      <c r="J13" s="340"/>
      <c r="K13" s="340"/>
      <c r="L13" s="340"/>
      <c r="M13" s="340"/>
      <c r="N13" s="340"/>
      <c r="O13" s="340"/>
      <c r="P13" s="341"/>
      <c r="Q13" s="341"/>
      <c r="R13" s="341"/>
      <c r="S13" s="341"/>
    </row>
    <row r="14" spans="1:19" ht="15" customHeight="1">
      <c r="A14" s="568" t="s">
        <v>464</v>
      </c>
      <c r="B14" s="571" t="s">
        <v>465</v>
      </c>
      <c r="C14" s="572"/>
      <c r="D14" s="572"/>
      <c r="E14" s="572"/>
      <c r="F14" s="572"/>
      <c r="G14" s="573"/>
      <c r="H14" s="574" t="s">
        <v>466</v>
      </c>
      <c r="I14" s="575"/>
      <c r="J14" s="575"/>
      <c r="K14" s="575"/>
      <c r="L14" s="576"/>
      <c r="M14" s="574" t="s">
        <v>467</v>
      </c>
      <c r="N14" s="575"/>
      <c r="O14" s="575"/>
      <c r="P14" s="575"/>
      <c r="Q14" s="575"/>
      <c r="R14" s="575"/>
      <c r="S14" s="576"/>
    </row>
    <row r="15" spans="1:19" ht="15" customHeight="1">
      <c r="A15" s="569"/>
      <c r="B15" s="577" t="s">
        <v>468</v>
      </c>
      <c r="C15" s="578"/>
      <c r="D15" s="578"/>
      <c r="E15" s="578" t="s">
        <v>469</v>
      </c>
      <c r="F15" s="578"/>
      <c r="G15" s="579"/>
      <c r="H15" s="564" t="s">
        <v>470</v>
      </c>
      <c r="I15" s="565" t="s">
        <v>471</v>
      </c>
      <c r="J15" s="565" t="s">
        <v>472</v>
      </c>
      <c r="K15" s="562" t="s">
        <v>473</v>
      </c>
      <c r="L15" s="563" t="s">
        <v>398</v>
      </c>
      <c r="M15" s="564" t="s">
        <v>470</v>
      </c>
      <c r="N15" s="565" t="s">
        <v>471</v>
      </c>
      <c r="O15" s="565" t="s">
        <v>472</v>
      </c>
      <c r="P15" s="562" t="s">
        <v>474</v>
      </c>
      <c r="Q15" s="565" t="s">
        <v>475</v>
      </c>
      <c r="R15" s="565" t="s">
        <v>476</v>
      </c>
      <c r="S15" s="580" t="s">
        <v>398</v>
      </c>
    </row>
    <row r="16" spans="1:19" ht="55.5">
      <c r="A16" s="570"/>
      <c r="B16" s="342" t="s">
        <v>477</v>
      </c>
      <c r="C16" s="343" t="s">
        <v>478</v>
      </c>
      <c r="D16" s="343" t="s">
        <v>479</v>
      </c>
      <c r="E16" s="344" t="s">
        <v>477</v>
      </c>
      <c r="F16" s="343" t="s">
        <v>478</v>
      </c>
      <c r="G16" s="345" t="s">
        <v>480</v>
      </c>
      <c r="H16" s="564"/>
      <c r="I16" s="565"/>
      <c r="J16" s="565"/>
      <c r="K16" s="562"/>
      <c r="L16" s="563"/>
      <c r="M16" s="564"/>
      <c r="N16" s="565"/>
      <c r="O16" s="565"/>
      <c r="P16" s="562"/>
      <c r="Q16" s="565"/>
      <c r="R16" s="565"/>
      <c r="S16" s="581"/>
    </row>
    <row r="17" spans="1:19">
      <c r="A17" s="346">
        <v>1</v>
      </c>
      <c r="B17" s="347">
        <v>2</v>
      </c>
      <c r="C17" s="348">
        <v>3</v>
      </c>
      <c r="D17" s="348">
        <v>4</v>
      </c>
      <c r="E17" s="349">
        <v>5</v>
      </c>
      <c r="F17" s="348">
        <v>6</v>
      </c>
      <c r="G17" s="350">
        <v>7</v>
      </c>
      <c r="H17" s="351">
        <v>8</v>
      </c>
      <c r="I17" s="349">
        <v>9</v>
      </c>
      <c r="J17" s="349">
        <v>10</v>
      </c>
      <c r="K17" s="349">
        <v>11</v>
      </c>
      <c r="L17" s="352">
        <v>12</v>
      </c>
      <c r="M17" s="351">
        <v>13</v>
      </c>
      <c r="N17" s="349">
        <v>14</v>
      </c>
      <c r="O17" s="349">
        <v>15</v>
      </c>
      <c r="P17" s="349">
        <v>16</v>
      </c>
      <c r="Q17" s="349">
        <v>17</v>
      </c>
      <c r="R17" s="349">
        <v>18</v>
      </c>
      <c r="S17" s="353">
        <v>19</v>
      </c>
    </row>
    <row r="18" spans="1:19" ht="36.75">
      <c r="A18" s="354" t="s">
        <v>481</v>
      </c>
      <c r="B18" s="355">
        <v>3</v>
      </c>
      <c r="C18" s="356">
        <v>3</v>
      </c>
      <c r="D18" s="357">
        <v>3</v>
      </c>
      <c r="E18" s="358">
        <v>3</v>
      </c>
      <c r="F18" s="356">
        <v>3</v>
      </c>
      <c r="G18" s="359">
        <v>3</v>
      </c>
      <c r="H18" s="355">
        <v>60200</v>
      </c>
      <c r="I18" s="356">
        <v>10500</v>
      </c>
      <c r="J18" s="356">
        <v>6700</v>
      </c>
      <c r="K18" s="357"/>
      <c r="L18" s="360">
        <f>SUM(H18:K18)</f>
        <v>77400</v>
      </c>
      <c r="M18" s="361">
        <v>60140</v>
      </c>
      <c r="N18" s="362">
        <v>8858.65</v>
      </c>
      <c r="O18" s="356">
        <v>6695.19</v>
      </c>
      <c r="P18" s="356"/>
      <c r="Q18" s="358"/>
      <c r="R18" s="358"/>
      <c r="S18" s="363">
        <f>SUM(M18:R18)</f>
        <v>75693.84</v>
      </c>
    </row>
    <row r="19" spans="1:19" ht="36.75">
      <c r="A19" s="364" t="s">
        <v>482</v>
      </c>
      <c r="B19" s="355"/>
      <c r="C19" s="356"/>
      <c r="D19" s="357"/>
      <c r="E19" s="358"/>
      <c r="F19" s="356"/>
      <c r="G19" s="359"/>
      <c r="H19" s="355"/>
      <c r="I19" s="356"/>
      <c r="J19" s="356"/>
      <c r="K19" s="357"/>
      <c r="L19" s="360">
        <f t="shared" ref="L19:L24" si="0">SUM(H19:K19)</f>
        <v>0</v>
      </c>
      <c r="M19" s="361"/>
      <c r="N19" s="362"/>
      <c r="O19" s="356"/>
      <c r="P19" s="356"/>
      <c r="Q19" s="358"/>
      <c r="R19" s="358"/>
      <c r="S19" s="363">
        <f t="shared" ref="S19:S24" si="1">SUM(M19:R19)</f>
        <v>0</v>
      </c>
    </row>
    <row r="20" spans="1:19" ht="24.75">
      <c r="A20" s="365" t="s">
        <v>483</v>
      </c>
      <c r="B20" s="355"/>
      <c r="C20" s="356"/>
      <c r="D20" s="357"/>
      <c r="E20" s="358"/>
      <c r="F20" s="356"/>
      <c r="G20" s="359"/>
      <c r="H20" s="355"/>
      <c r="I20" s="356"/>
      <c r="J20" s="356"/>
      <c r="K20" s="357"/>
      <c r="L20" s="360">
        <f t="shared" si="0"/>
        <v>0</v>
      </c>
      <c r="M20" s="361"/>
      <c r="N20" s="362"/>
      <c r="O20" s="356"/>
      <c r="P20" s="356"/>
      <c r="Q20" s="358"/>
      <c r="R20" s="358"/>
      <c r="S20" s="363">
        <f t="shared" si="1"/>
        <v>0</v>
      </c>
    </row>
    <row r="21" spans="1:19" ht="24.75">
      <c r="A21" s="354" t="s">
        <v>484</v>
      </c>
      <c r="B21" s="355">
        <v>4.75</v>
      </c>
      <c r="C21" s="356">
        <v>4.75</v>
      </c>
      <c r="D21" s="357">
        <v>4.75</v>
      </c>
      <c r="E21" s="358">
        <v>4.75</v>
      </c>
      <c r="F21" s="356">
        <v>4.75</v>
      </c>
      <c r="G21" s="359">
        <v>4.75</v>
      </c>
      <c r="H21" s="355">
        <v>78080</v>
      </c>
      <c r="I21" s="356">
        <v>10200</v>
      </c>
      <c r="J21" s="356"/>
      <c r="K21" s="357"/>
      <c r="L21" s="360">
        <f t="shared" si="0"/>
        <v>88280</v>
      </c>
      <c r="M21" s="361">
        <v>77224.25</v>
      </c>
      <c r="N21" s="362">
        <v>10008.25</v>
      </c>
      <c r="O21" s="356"/>
      <c r="P21" s="356"/>
      <c r="Q21" s="358"/>
      <c r="R21" s="358"/>
      <c r="S21" s="363">
        <f t="shared" si="1"/>
        <v>87232.5</v>
      </c>
    </row>
    <row r="22" spans="1:19" ht="24.75">
      <c r="A22" s="354" t="s">
        <v>485</v>
      </c>
      <c r="B22" s="355">
        <v>12.75</v>
      </c>
      <c r="C22" s="356">
        <v>12.75</v>
      </c>
      <c r="D22" s="357">
        <v>12.75</v>
      </c>
      <c r="E22" s="358">
        <v>11.75</v>
      </c>
      <c r="F22" s="356">
        <v>11.75</v>
      </c>
      <c r="G22" s="359">
        <v>11.75</v>
      </c>
      <c r="H22" s="355">
        <v>160800</v>
      </c>
      <c r="I22" s="356">
        <v>12300</v>
      </c>
      <c r="J22" s="356"/>
      <c r="K22" s="357"/>
      <c r="L22" s="360">
        <f t="shared" si="0"/>
        <v>173100</v>
      </c>
      <c r="M22" s="361">
        <v>152421.01999999999</v>
      </c>
      <c r="N22" s="362">
        <v>12066.23</v>
      </c>
      <c r="O22" s="356"/>
      <c r="P22" s="356"/>
      <c r="Q22" s="358"/>
      <c r="R22" s="358"/>
      <c r="S22" s="363">
        <f t="shared" si="1"/>
        <v>164487.25</v>
      </c>
    </row>
    <row r="23" spans="1:19">
      <c r="A23" s="365" t="s">
        <v>486</v>
      </c>
      <c r="B23" s="355">
        <v>12.25</v>
      </c>
      <c r="C23" s="356">
        <v>12.25</v>
      </c>
      <c r="D23" s="357">
        <v>12.25</v>
      </c>
      <c r="E23" s="358">
        <v>12.25</v>
      </c>
      <c r="F23" s="356">
        <v>12.25</v>
      </c>
      <c r="G23" s="359">
        <v>12.25</v>
      </c>
      <c r="H23" s="361">
        <v>144920</v>
      </c>
      <c r="I23" s="362">
        <v>8500</v>
      </c>
      <c r="J23" s="362"/>
      <c r="K23" s="366"/>
      <c r="L23" s="360">
        <f t="shared" si="0"/>
        <v>153420</v>
      </c>
      <c r="M23" s="361">
        <v>144693.20000000001</v>
      </c>
      <c r="N23" s="362">
        <v>7050.23</v>
      </c>
      <c r="O23" s="356"/>
      <c r="P23" s="356"/>
      <c r="Q23" s="358"/>
      <c r="R23" s="358"/>
      <c r="S23" s="363">
        <f t="shared" si="1"/>
        <v>151743.43000000002</v>
      </c>
    </row>
    <row r="24" spans="1:19" ht="36.75">
      <c r="A24" s="367" t="s">
        <v>487</v>
      </c>
      <c r="B24" s="355">
        <v>7.75</v>
      </c>
      <c r="C24" s="356">
        <v>7.75</v>
      </c>
      <c r="D24" s="357">
        <v>7.75</v>
      </c>
      <c r="E24" s="358">
        <v>7.75</v>
      </c>
      <c r="F24" s="368">
        <v>6.5</v>
      </c>
      <c r="G24" s="359">
        <v>6.5</v>
      </c>
      <c r="H24" s="361">
        <v>42705</v>
      </c>
      <c r="I24" s="362"/>
      <c r="J24" s="362"/>
      <c r="K24" s="366"/>
      <c r="L24" s="360">
        <f t="shared" si="0"/>
        <v>42705</v>
      </c>
      <c r="M24" s="361">
        <v>42243</v>
      </c>
      <c r="N24" s="362"/>
      <c r="O24" s="356"/>
      <c r="P24" s="356"/>
      <c r="Q24" s="358"/>
      <c r="R24" s="358"/>
      <c r="S24" s="363">
        <f t="shared" si="1"/>
        <v>42243</v>
      </c>
    </row>
    <row r="25" spans="1:19">
      <c r="A25" s="369" t="s">
        <v>488</v>
      </c>
      <c r="B25" s="370">
        <f t="shared" ref="B25:I25" si="2">SUM(B18,B20,B21,B22,B23)</f>
        <v>32.75</v>
      </c>
      <c r="C25" s="371">
        <f t="shared" si="2"/>
        <v>32.75</v>
      </c>
      <c r="D25" s="371">
        <f t="shared" si="2"/>
        <v>32.75</v>
      </c>
      <c r="E25" s="371">
        <f t="shared" si="2"/>
        <v>31.75</v>
      </c>
      <c r="F25" s="371">
        <f t="shared" si="2"/>
        <v>31.75</v>
      </c>
      <c r="G25" s="372">
        <f t="shared" si="2"/>
        <v>31.75</v>
      </c>
      <c r="H25" s="370">
        <f t="shared" si="2"/>
        <v>444000</v>
      </c>
      <c r="I25" s="371">
        <f t="shared" si="2"/>
        <v>41500</v>
      </c>
      <c r="J25" s="371">
        <f>SUM(J18,J20,J21,J22,J23,J24)</f>
        <v>6700</v>
      </c>
      <c r="K25" s="371">
        <f>SUM(K18,K20,K21,K22,K23,K24)</f>
        <v>0</v>
      </c>
      <c r="L25" s="373">
        <f t="shared" ref="L25:S25" si="3">SUM(L18,L20,L21,L22,L23)</f>
        <v>492200</v>
      </c>
      <c r="M25" s="370">
        <f t="shared" si="3"/>
        <v>434478.47000000003</v>
      </c>
      <c r="N25" s="371">
        <f t="shared" si="3"/>
        <v>37983.360000000001</v>
      </c>
      <c r="O25" s="371">
        <f t="shared" si="3"/>
        <v>6695.19</v>
      </c>
      <c r="P25" s="371">
        <f t="shared" si="3"/>
        <v>0</v>
      </c>
      <c r="Q25" s="371">
        <f t="shared" si="3"/>
        <v>0</v>
      </c>
      <c r="R25" s="371">
        <f t="shared" si="3"/>
        <v>0</v>
      </c>
      <c r="S25" s="373">
        <f t="shared" si="3"/>
        <v>479157.02</v>
      </c>
    </row>
    <row r="26" spans="1:19" ht="36.75" thickBot="1">
      <c r="A26" s="374" t="s">
        <v>482</v>
      </c>
      <c r="B26" s="375">
        <f>SUM(B19,B20)</f>
        <v>0</v>
      </c>
      <c r="C26" s="376">
        <f t="shared" ref="C26:S26" si="4">SUM(C19,C20)</f>
        <v>0</v>
      </c>
      <c r="D26" s="376">
        <f t="shared" si="4"/>
        <v>0</v>
      </c>
      <c r="E26" s="376">
        <f t="shared" si="4"/>
        <v>0</v>
      </c>
      <c r="F26" s="376">
        <f t="shared" si="4"/>
        <v>0</v>
      </c>
      <c r="G26" s="377">
        <f t="shared" si="4"/>
        <v>0</v>
      </c>
      <c r="H26" s="375">
        <f t="shared" si="4"/>
        <v>0</v>
      </c>
      <c r="I26" s="376">
        <f t="shared" si="4"/>
        <v>0</v>
      </c>
      <c r="J26" s="376">
        <f t="shared" si="4"/>
        <v>0</v>
      </c>
      <c r="K26" s="376">
        <f t="shared" si="4"/>
        <v>0</v>
      </c>
      <c r="L26" s="377">
        <f t="shared" si="4"/>
        <v>0</v>
      </c>
      <c r="M26" s="375">
        <f t="shared" si="4"/>
        <v>0</v>
      </c>
      <c r="N26" s="376">
        <f t="shared" si="4"/>
        <v>0</v>
      </c>
      <c r="O26" s="376">
        <f t="shared" si="4"/>
        <v>0</v>
      </c>
      <c r="P26" s="376">
        <f t="shared" si="4"/>
        <v>0</v>
      </c>
      <c r="Q26" s="376">
        <f t="shared" si="4"/>
        <v>0</v>
      </c>
      <c r="R26" s="376">
        <f t="shared" si="4"/>
        <v>0</v>
      </c>
      <c r="S26" s="377">
        <f t="shared" si="4"/>
        <v>0</v>
      </c>
    </row>
    <row r="27" spans="1:19">
      <c r="A27" s="378" t="s">
        <v>489</v>
      </c>
      <c r="B27" s="378"/>
      <c r="C27" s="378"/>
      <c r="D27" s="323"/>
      <c r="E27" s="323"/>
      <c r="F27" s="323"/>
      <c r="G27" s="323"/>
      <c r="H27" s="323"/>
      <c r="I27" s="323"/>
      <c r="J27" s="323"/>
      <c r="K27" s="323"/>
      <c r="L27" s="315"/>
      <c r="M27" s="315"/>
      <c r="N27" s="315"/>
      <c r="O27" s="315"/>
      <c r="P27" s="315"/>
      <c r="Q27" s="315"/>
      <c r="R27" s="315"/>
      <c r="S27" s="315"/>
    </row>
    <row r="28" spans="1:19">
      <c r="A28" s="379" t="s">
        <v>323</v>
      </c>
      <c r="B28" s="379"/>
      <c r="C28" s="379"/>
      <c r="D28" s="315"/>
      <c r="E28" s="380"/>
      <c r="F28" s="380"/>
      <c r="G28" s="380"/>
      <c r="H28" s="380"/>
      <c r="I28" s="380"/>
      <c r="J28" s="379"/>
      <c r="K28" s="379"/>
      <c r="L28" s="559" t="s">
        <v>223</v>
      </c>
      <c r="M28" s="559"/>
      <c r="N28" s="559"/>
      <c r="O28" s="559"/>
      <c r="P28" s="559"/>
      <c r="Q28" s="315"/>
      <c r="R28" s="315"/>
      <c r="S28" s="315"/>
    </row>
    <row r="29" spans="1:19" ht="9" customHeight="1">
      <c r="A29" s="560"/>
      <c r="B29" s="560"/>
      <c r="C29" s="322"/>
      <c r="D29" s="315"/>
      <c r="E29" s="315"/>
      <c r="F29" s="315"/>
      <c r="G29" s="561" t="s">
        <v>225</v>
      </c>
      <c r="H29" s="561"/>
      <c r="I29" s="378"/>
      <c r="J29" s="378"/>
      <c r="K29" s="378"/>
      <c r="L29" s="378"/>
      <c r="M29" s="381" t="s">
        <v>226</v>
      </c>
      <c r="N29" s="382"/>
      <c r="O29" s="322"/>
      <c r="P29" s="315"/>
      <c r="Q29" s="315"/>
      <c r="R29" s="315"/>
      <c r="S29" s="315"/>
    </row>
    <row r="30" spans="1:19" ht="27" customHeight="1">
      <c r="A30" s="487" t="s">
        <v>490</v>
      </c>
      <c r="B30" s="487"/>
      <c r="C30" s="487"/>
      <c r="D30" s="487"/>
      <c r="E30" s="315"/>
      <c r="F30" s="315"/>
      <c r="G30" s="315"/>
      <c r="H30" s="322"/>
      <c r="I30" s="315"/>
      <c r="J30" s="315"/>
      <c r="K30" s="323"/>
      <c r="L30" s="558" t="s">
        <v>228</v>
      </c>
      <c r="M30" s="558"/>
      <c r="N30" s="558"/>
      <c r="O30" s="558"/>
      <c r="P30" s="558"/>
      <c r="Q30" s="315"/>
      <c r="R30" s="315"/>
      <c r="S30" s="315"/>
    </row>
    <row r="31" spans="1:19" ht="0.75" hidden="1" customHeight="1">
      <c r="A31" s="379"/>
      <c r="B31" s="379"/>
      <c r="C31" s="379"/>
      <c r="D31" s="315"/>
      <c r="E31" s="380"/>
      <c r="F31" s="380"/>
      <c r="G31" s="380"/>
      <c r="H31" s="380"/>
      <c r="I31" s="380"/>
      <c r="J31" s="379"/>
      <c r="K31" s="379"/>
      <c r="L31" s="559"/>
      <c r="M31" s="559"/>
      <c r="N31" s="559"/>
      <c r="O31" s="559"/>
      <c r="P31" s="559"/>
      <c r="Q31" s="315"/>
      <c r="R31" s="315"/>
      <c r="S31" s="315"/>
    </row>
    <row r="32" spans="1:19" ht="12" customHeight="1">
      <c r="A32" s="560"/>
      <c r="B32" s="560"/>
      <c r="C32" s="322"/>
      <c r="D32" s="315"/>
      <c r="E32" s="315"/>
      <c r="F32" s="315"/>
      <c r="G32" s="561" t="s">
        <v>225</v>
      </c>
      <c r="H32" s="561"/>
      <c r="I32" s="378"/>
      <c r="J32" s="378"/>
      <c r="K32" s="378"/>
      <c r="L32" s="378"/>
      <c r="M32" s="381" t="s">
        <v>226</v>
      </c>
      <c r="N32" s="382"/>
      <c r="O32" s="322"/>
      <c r="P32" s="315"/>
      <c r="Q32" s="315"/>
      <c r="R32" s="315"/>
      <c r="S32" s="315"/>
    </row>
    <row r="33" spans="1:11" s="153" customFormat="1" ht="12.75">
      <c r="A33" s="383" t="s">
        <v>491</v>
      </c>
      <c r="B33" s="384"/>
      <c r="C33" s="384"/>
      <c r="D33" s="384"/>
      <c r="E33" s="384"/>
      <c r="F33" s="384"/>
      <c r="G33" s="384"/>
      <c r="H33" s="384"/>
      <c r="I33" s="159"/>
      <c r="J33" s="159"/>
      <c r="K33" s="159"/>
    </row>
  </sheetData>
  <mergeCells count="39">
    <mergeCell ref="J8:K8"/>
    <mergeCell ref="O1:S2"/>
    <mergeCell ref="B2:M2"/>
    <mergeCell ref="A5:S5"/>
    <mergeCell ref="D6:L6"/>
    <mergeCell ref="E7:L7"/>
    <mergeCell ref="J9:O9"/>
    <mergeCell ref="P9:Q9"/>
    <mergeCell ref="R9:S9"/>
    <mergeCell ref="I10:O10"/>
    <mergeCell ref="H11:O11"/>
    <mergeCell ref="R11:S11"/>
    <mergeCell ref="H12:O12"/>
    <mergeCell ref="A14:A16"/>
    <mergeCell ref="B14:G14"/>
    <mergeCell ref="H14:L14"/>
    <mergeCell ref="M14:S14"/>
    <mergeCell ref="B15:D15"/>
    <mergeCell ref="E15:G15"/>
    <mergeCell ref="H15:H16"/>
    <mergeCell ref="I15:I16"/>
    <mergeCell ref="J15:J16"/>
    <mergeCell ref="Q15:Q16"/>
    <mergeCell ref="R15:R16"/>
    <mergeCell ref="S15:S16"/>
    <mergeCell ref="L28:P28"/>
    <mergeCell ref="A29:B29"/>
    <mergeCell ref="G29:H29"/>
    <mergeCell ref="K15:K16"/>
    <mergeCell ref="L15:L16"/>
    <mergeCell ref="M15:M16"/>
    <mergeCell ref="N15:N16"/>
    <mergeCell ref="O15:O16"/>
    <mergeCell ref="P15:P16"/>
    <mergeCell ref="A30:D30"/>
    <mergeCell ref="L30:P30"/>
    <mergeCell ref="L31:P31"/>
    <mergeCell ref="A32:B32"/>
    <mergeCell ref="G32:H32"/>
  </mergeCells>
  <dataValidations count="1">
    <dataValidation type="whole" allowBlank="1" showInputMessage="1" showErrorMessage="1" error="1&lt;=kodas&lt;5501" sqref="Q10:Q11">
      <formula1>1</formula1>
      <formula2>5501</formula2>
    </dataValidation>
  </dataValidation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74"/>
  <sheetViews>
    <sheetView topLeftCell="A47" zoomScaleNormal="100" workbookViewId="0">
      <selection activeCell="D372" sqref="D372:G373"/>
    </sheetView>
  </sheetViews>
  <sheetFormatPr defaultRowHeight="15"/>
  <cols>
    <col min="1" max="4" width="2" style="36" customWidth="1"/>
    <col min="5" max="5" width="2.140625" style="36" customWidth="1"/>
    <col min="6" max="6" width="3" style="149" customWidth="1"/>
    <col min="7" max="7" width="33.71093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6">
      <c r="G1" s="1"/>
      <c r="H1" s="3"/>
      <c r="I1" s="21"/>
      <c r="J1" s="385" t="s">
        <v>0</v>
      </c>
      <c r="K1" s="385"/>
      <c r="L1" s="385"/>
      <c r="M1" s="386"/>
      <c r="N1" s="387"/>
      <c r="O1" s="387"/>
      <c r="P1" s="388"/>
    </row>
    <row r="2" spans="1:16">
      <c r="H2" s="3"/>
      <c r="I2" s="22"/>
      <c r="J2" s="385" t="s">
        <v>1</v>
      </c>
      <c r="K2" s="385"/>
      <c r="L2" s="385"/>
      <c r="M2" s="386"/>
      <c r="N2" s="387"/>
      <c r="O2" s="387"/>
      <c r="P2" s="388"/>
    </row>
    <row r="3" spans="1:16">
      <c r="H3" s="23"/>
      <c r="I3" s="3"/>
      <c r="J3" s="385" t="s">
        <v>2</v>
      </c>
      <c r="K3" s="385"/>
      <c r="L3" s="385"/>
      <c r="M3" s="386"/>
      <c r="N3" s="387"/>
      <c r="O3" s="387"/>
      <c r="P3" s="388"/>
    </row>
    <row r="4" spans="1:16">
      <c r="G4" s="4" t="s">
        <v>3</v>
      </c>
      <c r="H4" s="3"/>
      <c r="I4" s="22"/>
      <c r="J4" s="385" t="s">
        <v>4</v>
      </c>
      <c r="K4" s="385"/>
      <c r="L4" s="385"/>
      <c r="M4" s="386"/>
      <c r="N4" s="387"/>
      <c r="O4" s="387"/>
      <c r="P4" s="388"/>
    </row>
    <row r="5" spans="1:16">
      <c r="H5" s="3"/>
      <c r="I5" s="22"/>
      <c r="J5" s="385" t="s">
        <v>492</v>
      </c>
      <c r="K5" s="385"/>
      <c r="L5" s="385"/>
      <c r="M5" s="386"/>
      <c r="N5" s="387"/>
      <c r="O5" s="387"/>
      <c r="P5" s="388"/>
    </row>
    <row r="6" spans="1:16" ht="6" customHeight="1">
      <c r="H6" s="3"/>
      <c r="I6" s="22"/>
      <c r="J6" s="151"/>
      <c r="K6" s="151"/>
      <c r="L6" s="151"/>
      <c r="M6" s="16"/>
      <c r="N6" s="151"/>
      <c r="O6" s="151"/>
    </row>
    <row r="7" spans="1:16" ht="30" customHeight="1">
      <c r="A7" s="392" t="s">
        <v>5</v>
      </c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16"/>
    </row>
    <row r="8" spans="1:16" ht="11.25" customHeight="1">
      <c r="G8" s="24"/>
      <c r="H8" s="25"/>
      <c r="I8" s="25"/>
      <c r="J8" s="26"/>
      <c r="K8" s="26"/>
      <c r="L8" s="27"/>
      <c r="M8" s="16"/>
    </row>
    <row r="9" spans="1:16" ht="15.75" customHeight="1">
      <c r="A9" s="393" t="s">
        <v>495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16"/>
    </row>
    <row r="10" spans="1:16">
      <c r="A10" s="394" t="s">
        <v>6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16"/>
    </row>
    <row r="11" spans="1:16" ht="7.5" customHeight="1">
      <c r="A11" s="28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6"/>
    </row>
    <row r="12" spans="1:16" ht="15.75" customHeight="1">
      <c r="A12" s="28"/>
      <c r="B12" s="151"/>
      <c r="C12" s="151"/>
      <c r="D12" s="151"/>
      <c r="E12" s="151"/>
      <c r="F12" s="151"/>
      <c r="G12" s="400" t="s">
        <v>7</v>
      </c>
      <c r="H12" s="400"/>
      <c r="I12" s="400"/>
      <c r="J12" s="400"/>
      <c r="K12" s="400"/>
      <c r="L12" s="151"/>
      <c r="M12" s="16"/>
    </row>
    <row r="13" spans="1:16" ht="15.75" customHeight="1">
      <c r="A13" s="401" t="s">
        <v>8</v>
      </c>
      <c r="B13" s="401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16"/>
    </row>
    <row r="14" spans="1:16" ht="12" customHeight="1">
      <c r="G14" s="402" t="s">
        <v>229</v>
      </c>
      <c r="H14" s="402"/>
      <c r="I14" s="402"/>
      <c r="J14" s="402"/>
      <c r="K14" s="402"/>
      <c r="M14" s="16"/>
    </row>
    <row r="15" spans="1:16">
      <c r="G15" s="394" t="s">
        <v>10</v>
      </c>
      <c r="H15" s="394"/>
      <c r="I15" s="394"/>
      <c r="J15" s="394"/>
      <c r="K15" s="394"/>
    </row>
    <row r="16" spans="1:16" ht="15.75" customHeight="1">
      <c r="B16" s="401" t="s">
        <v>11</v>
      </c>
      <c r="C16" s="401"/>
      <c r="D16" s="401"/>
      <c r="E16" s="401"/>
      <c r="F16" s="401"/>
      <c r="G16" s="401"/>
      <c r="H16" s="401"/>
      <c r="I16" s="401"/>
      <c r="J16" s="401"/>
      <c r="K16" s="401"/>
      <c r="L16" s="401"/>
    </row>
    <row r="17" spans="1:13" ht="7.5" customHeight="1"/>
    <row r="18" spans="1:13">
      <c r="G18" s="402" t="s">
        <v>12</v>
      </c>
      <c r="H18" s="402"/>
      <c r="I18" s="402"/>
      <c r="J18" s="402"/>
      <c r="K18" s="402"/>
    </row>
    <row r="19" spans="1:13">
      <c r="G19" s="418" t="s">
        <v>13</v>
      </c>
      <c r="H19" s="418"/>
      <c r="I19" s="418"/>
      <c r="J19" s="418"/>
      <c r="K19" s="418"/>
    </row>
    <row r="20" spans="1:13" ht="6.75" customHeight="1">
      <c r="G20" s="151"/>
      <c r="H20" s="151"/>
      <c r="I20" s="151"/>
      <c r="J20" s="151"/>
      <c r="K20" s="151"/>
    </row>
    <row r="21" spans="1:13">
      <c r="B21" s="22"/>
      <c r="C21" s="22"/>
      <c r="D21" s="22"/>
      <c r="E21" s="419" t="s">
        <v>230</v>
      </c>
      <c r="F21" s="419"/>
      <c r="G21" s="419"/>
      <c r="H21" s="419"/>
      <c r="I21" s="419"/>
      <c r="J21" s="419"/>
      <c r="K21" s="419"/>
      <c r="L21" s="22"/>
    </row>
    <row r="22" spans="1:13" ht="15" customHeight="1">
      <c r="A22" s="420" t="s">
        <v>14</v>
      </c>
      <c r="B22" s="420"/>
      <c r="C22" s="420"/>
      <c r="D22" s="420"/>
      <c r="E22" s="420"/>
      <c r="F22" s="420"/>
      <c r="G22" s="420"/>
      <c r="H22" s="420"/>
      <c r="I22" s="420"/>
      <c r="J22" s="420"/>
      <c r="K22" s="420"/>
      <c r="L22" s="420"/>
      <c r="M22" s="30"/>
    </row>
    <row r="23" spans="1:13">
      <c r="F23" s="36"/>
      <c r="J23" s="5"/>
      <c r="K23" s="13"/>
      <c r="L23" s="6" t="s">
        <v>15</v>
      </c>
      <c r="M23" s="30"/>
    </row>
    <row r="24" spans="1:13">
      <c r="F24" s="36"/>
      <c r="J24" s="31" t="s">
        <v>16</v>
      </c>
      <c r="K24" s="23"/>
      <c r="L24" s="32"/>
      <c r="M24" s="30"/>
    </row>
    <row r="25" spans="1:13">
      <c r="E25" s="151"/>
      <c r="F25" s="150"/>
      <c r="I25" s="34"/>
      <c r="J25" s="34"/>
      <c r="K25" s="35" t="s">
        <v>17</v>
      </c>
      <c r="L25" s="32"/>
      <c r="M25" s="30"/>
    </row>
    <row r="26" spans="1:13">
      <c r="A26" s="421" t="s">
        <v>231</v>
      </c>
      <c r="B26" s="421"/>
      <c r="C26" s="421"/>
      <c r="D26" s="421"/>
      <c r="E26" s="421"/>
      <c r="F26" s="421"/>
      <c r="G26" s="421"/>
      <c r="H26" s="421"/>
      <c r="I26" s="421"/>
      <c r="K26" s="35" t="s">
        <v>18</v>
      </c>
      <c r="L26" s="37" t="s">
        <v>19</v>
      </c>
      <c r="M26" s="30"/>
    </row>
    <row r="27" spans="1:13" ht="29.1" customHeight="1">
      <c r="A27" s="421" t="s">
        <v>232</v>
      </c>
      <c r="B27" s="421"/>
      <c r="C27" s="421"/>
      <c r="D27" s="421"/>
      <c r="E27" s="421"/>
      <c r="F27" s="421"/>
      <c r="G27" s="421"/>
      <c r="H27" s="421"/>
      <c r="I27" s="421"/>
      <c r="J27" s="148" t="s">
        <v>21</v>
      </c>
      <c r="K27" s="113" t="s">
        <v>233</v>
      </c>
      <c r="L27" s="32"/>
      <c r="M27" s="30"/>
    </row>
    <row r="28" spans="1:13">
      <c r="F28" s="36"/>
      <c r="G28" s="39" t="s">
        <v>22</v>
      </c>
      <c r="H28" s="102" t="s">
        <v>242</v>
      </c>
      <c r="I28" s="103"/>
      <c r="J28" s="42"/>
      <c r="K28" s="32"/>
      <c r="L28" s="32"/>
      <c r="M28" s="30"/>
    </row>
    <row r="29" spans="1:13">
      <c r="F29" s="36"/>
      <c r="G29" s="399" t="s">
        <v>23</v>
      </c>
      <c r="H29" s="399"/>
      <c r="I29" s="114" t="s">
        <v>235</v>
      </c>
      <c r="J29" s="43" t="s">
        <v>236</v>
      </c>
      <c r="K29" s="32" t="s">
        <v>236</v>
      </c>
      <c r="L29" s="32" t="s">
        <v>236</v>
      </c>
      <c r="M29" s="30"/>
    </row>
    <row r="30" spans="1:13">
      <c r="A30" s="389" t="s">
        <v>246</v>
      </c>
      <c r="B30" s="389"/>
      <c r="C30" s="389"/>
      <c r="D30" s="389"/>
      <c r="E30" s="389"/>
      <c r="F30" s="389"/>
      <c r="G30" s="389"/>
      <c r="H30" s="389"/>
      <c r="I30" s="389"/>
      <c r="J30" s="44"/>
      <c r="K30" s="44"/>
      <c r="L30" s="45" t="s">
        <v>24</v>
      </c>
      <c r="M30" s="46"/>
    </row>
    <row r="31" spans="1:13" ht="27" customHeight="1">
      <c r="A31" s="403" t="s">
        <v>25</v>
      </c>
      <c r="B31" s="404"/>
      <c r="C31" s="404"/>
      <c r="D31" s="404"/>
      <c r="E31" s="404"/>
      <c r="F31" s="404"/>
      <c r="G31" s="407" t="s">
        <v>26</v>
      </c>
      <c r="H31" s="409" t="s">
        <v>27</v>
      </c>
      <c r="I31" s="411" t="s">
        <v>28</v>
      </c>
      <c r="J31" s="412"/>
      <c r="K31" s="413" t="s">
        <v>29</v>
      </c>
      <c r="L31" s="415" t="s">
        <v>30</v>
      </c>
      <c r="M31" s="46"/>
    </row>
    <row r="32" spans="1:13" ht="58.5" customHeight="1">
      <c r="A32" s="405"/>
      <c r="B32" s="406"/>
      <c r="C32" s="406"/>
      <c r="D32" s="406"/>
      <c r="E32" s="406"/>
      <c r="F32" s="406"/>
      <c r="G32" s="408"/>
      <c r="H32" s="410"/>
      <c r="I32" s="47" t="s">
        <v>31</v>
      </c>
      <c r="J32" s="48" t="s">
        <v>32</v>
      </c>
      <c r="K32" s="414"/>
      <c r="L32" s="416"/>
    </row>
    <row r="33" spans="1:15">
      <c r="A33" s="395" t="s">
        <v>33</v>
      </c>
      <c r="B33" s="396"/>
      <c r="C33" s="396"/>
      <c r="D33" s="396"/>
      <c r="E33" s="396"/>
      <c r="F33" s="397"/>
      <c r="G33" s="7">
        <v>2</v>
      </c>
      <c r="H33" s="8">
        <v>3</v>
      </c>
      <c r="I33" s="9" t="s">
        <v>34</v>
      </c>
      <c r="J33" s="10" t="s">
        <v>35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36</v>
      </c>
      <c r="H34" s="7">
        <v>1</v>
      </c>
      <c r="I34" s="115">
        <f>SUM(I35+I46+I65+I86+I93+I113+I139+I158+I168)</f>
        <v>808400</v>
      </c>
      <c r="J34" s="115">
        <f>SUM(J35+J46+J65+J86+J93+J113+J139+J158+J168)</f>
        <v>640900</v>
      </c>
      <c r="K34" s="116">
        <f>SUM(K35+K46+K65+K86+K93+K113+K139+K158+K168)</f>
        <v>625415.30000000005</v>
      </c>
      <c r="L34" s="115">
        <f>SUM(L35+L46+L65+L86+L93+L113+L139+L158+L168)</f>
        <v>625415.30000000005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37</v>
      </c>
      <c r="H35" s="7">
        <v>2</v>
      </c>
      <c r="I35" s="115">
        <f>SUM(I36+I42)</f>
        <v>601200</v>
      </c>
      <c r="J35" s="115">
        <f>SUM(J36+J42)</f>
        <v>475100</v>
      </c>
      <c r="K35" s="117">
        <f>SUM(K36+K42)</f>
        <v>473357.02</v>
      </c>
      <c r="L35" s="118">
        <f>SUM(L36+L42)</f>
        <v>473357.02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38</v>
      </c>
      <c r="H36" s="7">
        <v>3</v>
      </c>
      <c r="I36" s="115">
        <f>SUM(I37)</f>
        <v>593000</v>
      </c>
      <c r="J36" s="115">
        <f>SUM(J37)</f>
        <v>468500</v>
      </c>
      <c r="K36" s="116">
        <f>SUM(K37)</f>
        <v>466757.02</v>
      </c>
      <c r="L36" s="115">
        <f>SUM(L37)</f>
        <v>466757.02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38</v>
      </c>
      <c r="H37" s="7">
        <v>4</v>
      </c>
      <c r="I37" s="115">
        <f>SUM(I38+I40)</f>
        <v>593000</v>
      </c>
      <c r="J37" s="115">
        <f t="shared" ref="J37:L38" si="0">SUM(J38)</f>
        <v>468500</v>
      </c>
      <c r="K37" s="115">
        <f t="shared" si="0"/>
        <v>466757.02</v>
      </c>
      <c r="L37" s="115">
        <f t="shared" si="0"/>
        <v>466757.02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39</v>
      </c>
      <c r="H38" s="7">
        <v>5</v>
      </c>
      <c r="I38" s="116">
        <f>SUM(I39)</f>
        <v>593000</v>
      </c>
      <c r="J38" s="116">
        <f t="shared" si="0"/>
        <v>468500</v>
      </c>
      <c r="K38" s="116">
        <f t="shared" si="0"/>
        <v>466757.02</v>
      </c>
      <c r="L38" s="116">
        <f t="shared" si="0"/>
        <v>466757.02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39</v>
      </c>
      <c r="H39" s="7">
        <v>6</v>
      </c>
      <c r="I39" s="119">
        <v>593000</v>
      </c>
      <c r="J39" s="120">
        <v>468500</v>
      </c>
      <c r="K39" s="120">
        <v>466757.02</v>
      </c>
      <c r="L39" s="120">
        <v>466757.02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40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40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41</v>
      </c>
      <c r="H42" s="7">
        <v>9</v>
      </c>
      <c r="I42" s="116">
        <f t="shared" ref="I42:L44" si="1">I43</f>
        <v>8200</v>
      </c>
      <c r="J42" s="115">
        <f t="shared" si="1"/>
        <v>6600</v>
      </c>
      <c r="K42" s="116">
        <f t="shared" si="1"/>
        <v>6600</v>
      </c>
      <c r="L42" s="115">
        <f t="shared" si="1"/>
        <v>6600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41</v>
      </c>
      <c r="H43" s="7">
        <v>10</v>
      </c>
      <c r="I43" s="116">
        <f t="shared" si="1"/>
        <v>8200</v>
      </c>
      <c r="J43" s="115">
        <f t="shared" si="1"/>
        <v>6600</v>
      </c>
      <c r="K43" s="115">
        <f t="shared" si="1"/>
        <v>6600</v>
      </c>
      <c r="L43" s="115">
        <f t="shared" si="1"/>
        <v>6600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41</v>
      </c>
      <c r="H44" s="7">
        <v>11</v>
      </c>
      <c r="I44" s="115">
        <f t="shared" si="1"/>
        <v>8200</v>
      </c>
      <c r="J44" s="115">
        <f t="shared" si="1"/>
        <v>6600</v>
      </c>
      <c r="K44" s="115">
        <f t="shared" si="1"/>
        <v>6600</v>
      </c>
      <c r="L44" s="115">
        <f t="shared" si="1"/>
        <v>6600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41</v>
      </c>
      <c r="H45" s="7">
        <v>12</v>
      </c>
      <c r="I45" s="121">
        <v>8200</v>
      </c>
      <c r="J45" s="120">
        <v>6600</v>
      </c>
      <c r="K45" s="120">
        <v>6600</v>
      </c>
      <c r="L45" s="120">
        <v>6600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42</v>
      </c>
      <c r="H46" s="7">
        <v>13</v>
      </c>
      <c r="I46" s="122">
        <f t="shared" ref="I46:L48" si="2">I47</f>
        <v>202700</v>
      </c>
      <c r="J46" s="123">
        <f t="shared" si="2"/>
        <v>165400</v>
      </c>
      <c r="K46" s="122">
        <f t="shared" si="2"/>
        <v>151659.01</v>
      </c>
      <c r="L46" s="122">
        <f t="shared" si="2"/>
        <v>151659.01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42</v>
      </c>
      <c r="H47" s="7">
        <v>14</v>
      </c>
      <c r="I47" s="115">
        <f t="shared" si="2"/>
        <v>202700</v>
      </c>
      <c r="J47" s="116">
        <f t="shared" si="2"/>
        <v>165400</v>
      </c>
      <c r="K47" s="115">
        <f t="shared" si="2"/>
        <v>151659.01</v>
      </c>
      <c r="L47" s="116">
        <f t="shared" si="2"/>
        <v>151659.01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42</v>
      </c>
      <c r="H48" s="7">
        <v>15</v>
      </c>
      <c r="I48" s="115">
        <f t="shared" si="2"/>
        <v>202700</v>
      </c>
      <c r="J48" s="116">
        <f t="shared" si="2"/>
        <v>165400</v>
      </c>
      <c r="K48" s="118">
        <f t="shared" si="2"/>
        <v>151659.01</v>
      </c>
      <c r="L48" s="118">
        <f t="shared" si="2"/>
        <v>151659.01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42</v>
      </c>
      <c r="H49" s="7">
        <v>16</v>
      </c>
      <c r="I49" s="124">
        <f>SUM(I50:I64)</f>
        <v>202700</v>
      </c>
      <c r="J49" s="124">
        <f>SUM(J50:J64)</f>
        <v>165400</v>
      </c>
      <c r="K49" s="125">
        <f>SUM(K50:K64)</f>
        <v>151659.01</v>
      </c>
      <c r="L49" s="125">
        <f>SUM(L50:L64)</f>
        <v>151659.01</v>
      </c>
    </row>
    <row r="50" spans="1:12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43</v>
      </c>
      <c r="H50" s="7">
        <v>17</v>
      </c>
      <c r="I50" s="120">
        <v>3000</v>
      </c>
      <c r="J50" s="120">
        <v>2200</v>
      </c>
      <c r="K50" s="120">
        <v>1322</v>
      </c>
      <c r="L50" s="120">
        <v>1322</v>
      </c>
    </row>
    <row r="51" spans="1:12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44</v>
      </c>
      <c r="H51" s="7">
        <v>18</v>
      </c>
      <c r="I51" s="120">
        <v>800</v>
      </c>
      <c r="J51" s="120">
        <v>600</v>
      </c>
      <c r="K51" s="120">
        <v>141.11000000000001</v>
      </c>
      <c r="L51" s="120">
        <v>141.11000000000001</v>
      </c>
    </row>
    <row r="52" spans="1:12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45</v>
      </c>
      <c r="H52" s="7">
        <v>19</v>
      </c>
      <c r="I52" s="120">
        <v>3000</v>
      </c>
      <c r="J52" s="120">
        <v>2400</v>
      </c>
      <c r="K52" s="120">
        <v>2129.2199999999998</v>
      </c>
      <c r="L52" s="120">
        <v>2129.2199999999998</v>
      </c>
    </row>
    <row r="53" spans="1:12" ht="25.5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46</v>
      </c>
      <c r="H53" s="7">
        <v>20</v>
      </c>
      <c r="I53" s="120">
        <v>28000</v>
      </c>
      <c r="J53" s="120">
        <v>21000</v>
      </c>
      <c r="K53" s="120">
        <v>21000</v>
      </c>
      <c r="L53" s="120">
        <v>21000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47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</row>
    <row r="55" spans="1:12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48</v>
      </c>
      <c r="H55" s="7">
        <v>22</v>
      </c>
      <c r="I55" s="121">
        <v>1500</v>
      </c>
      <c r="J55" s="120">
        <v>1200</v>
      </c>
      <c r="K55" s="120">
        <v>420</v>
      </c>
      <c r="L55" s="120">
        <v>420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49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</row>
    <row r="57" spans="1:12" ht="25.5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50</v>
      </c>
      <c r="H57" s="7">
        <v>24</v>
      </c>
      <c r="I57" s="121">
        <v>8000</v>
      </c>
      <c r="J57" s="121">
        <v>5000</v>
      </c>
      <c r="K57" s="121">
        <v>2425</v>
      </c>
      <c r="L57" s="121">
        <v>2425</v>
      </c>
    </row>
    <row r="58" spans="1:12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51</v>
      </c>
      <c r="H58" s="7">
        <v>25</v>
      </c>
      <c r="I58" s="121">
        <v>12000</v>
      </c>
      <c r="J58" s="120">
        <v>10000</v>
      </c>
      <c r="K58" s="120">
        <v>10000</v>
      </c>
      <c r="L58" s="120">
        <v>10000</v>
      </c>
    </row>
    <row r="59" spans="1:12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52</v>
      </c>
      <c r="H59" s="7">
        <v>26</v>
      </c>
      <c r="I59" s="121">
        <v>2500</v>
      </c>
      <c r="J59" s="120">
        <v>1900</v>
      </c>
      <c r="K59" s="120">
        <v>568</v>
      </c>
      <c r="L59" s="120">
        <v>568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53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</row>
    <row r="61" spans="1:12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54</v>
      </c>
      <c r="H61" s="7">
        <v>28</v>
      </c>
      <c r="I61" s="121">
        <v>66300</v>
      </c>
      <c r="J61" s="120">
        <v>53300</v>
      </c>
      <c r="K61" s="120">
        <v>53300</v>
      </c>
      <c r="L61" s="120">
        <v>53300</v>
      </c>
    </row>
    <row r="62" spans="1:12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55</v>
      </c>
      <c r="H62" s="7">
        <v>29</v>
      </c>
      <c r="I62" s="121">
        <v>1000</v>
      </c>
      <c r="J62" s="120">
        <v>800</v>
      </c>
      <c r="K62" s="120">
        <v>786.61</v>
      </c>
      <c r="L62" s="120">
        <v>786.61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56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57</v>
      </c>
      <c r="H64" s="7">
        <v>31</v>
      </c>
      <c r="I64" s="121">
        <v>76600</v>
      </c>
      <c r="J64" s="120">
        <v>67000</v>
      </c>
      <c r="K64" s="120">
        <v>59567.07</v>
      </c>
      <c r="L64" s="120">
        <v>59567.07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58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59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60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60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61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62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63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64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64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61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62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63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65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66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67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68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69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70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70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70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70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71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72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72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72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73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74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75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76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77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77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77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78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79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80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80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80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81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82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83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84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84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84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85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86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86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86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87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88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89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89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89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90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91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92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92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92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92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93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93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93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93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94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94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94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94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95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95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95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96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97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97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97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97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</row>
    <row r="139" spans="1:12">
      <c r="A139" s="83">
        <v>2</v>
      </c>
      <c r="B139" s="49">
        <v>7</v>
      </c>
      <c r="C139" s="49"/>
      <c r="D139" s="50"/>
      <c r="E139" s="50"/>
      <c r="F139" s="52"/>
      <c r="G139" s="51" t="s">
        <v>98</v>
      </c>
      <c r="H139" s="90">
        <v>106</v>
      </c>
      <c r="I139" s="116">
        <f>SUM(I140+I145+I153)</f>
        <v>4500</v>
      </c>
      <c r="J139" s="127">
        <f>SUM(J140+J145+J153)</f>
        <v>400</v>
      </c>
      <c r="K139" s="116">
        <f>SUM(K140+K145+K153)</f>
        <v>399.27</v>
      </c>
      <c r="L139" s="115">
        <f>SUM(L140+L145+L153)</f>
        <v>399.27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99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99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99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100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101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102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103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103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104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105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106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106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106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2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107</v>
      </c>
      <c r="H153" s="90">
        <v>120</v>
      </c>
      <c r="I153" s="116">
        <f t="shared" ref="I153:L154" si="15">I154</f>
        <v>4500</v>
      </c>
      <c r="J153" s="127">
        <f t="shared" si="15"/>
        <v>400</v>
      </c>
      <c r="K153" s="116">
        <f t="shared" si="15"/>
        <v>399.27</v>
      </c>
      <c r="L153" s="115">
        <f t="shared" si="15"/>
        <v>399.27</v>
      </c>
    </row>
    <row r="154" spans="1:12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107</v>
      </c>
      <c r="H154" s="90">
        <v>121</v>
      </c>
      <c r="I154" s="125">
        <f t="shared" si="15"/>
        <v>4500</v>
      </c>
      <c r="J154" s="133">
        <f t="shared" si="15"/>
        <v>400</v>
      </c>
      <c r="K154" s="125">
        <f t="shared" si="15"/>
        <v>399.27</v>
      </c>
      <c r="L154" s="124">
        <f t="shared" si="15"/>
        <v>399.27</v>
      </c>
    </row>
    <row r="155" spans="1:12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107</v>
      </c>
      <c r="H155" s="90">
        <v>122</v>
      </c>
      <c r="I155" s="116">
        <f>SUM(I156:I157)</f>
        <v>4500</v>
      </c>
      <c r="J155" s="127">
        <f>SUM(J156:J157)</f>
        <v>400</v>
      </c>
      <c r="K155" s="116">
        <f>SUM(K156:K157)</f>
        <v>399.27</v>
      </c>
      <c r="L155" s="115">
        <f>SUM(L156:L157)</f>
        <v>399.27</v>
      </c>
    </row>
    <row r="156" spans="1:12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108</v>
      </c>
      <c r="H156" s="90">
        <v>123</v>
      </c>
      <c r="I156" s="135">
        <v>4500</v>
      </c>
      <c r="J156" s="135">
        <v>400</v>
      </c>
      <c r="K156" s="135">
        <v>399.27</v>
      </c>
      <c r="L156" s="135">
        <v>399.27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109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110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110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111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111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112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113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114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115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115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115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116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117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117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117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117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118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119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119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120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121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122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123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124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125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126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127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128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129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130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131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131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131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132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132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133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134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135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136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136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137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138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139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140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141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141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142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143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144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145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145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145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146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146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146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147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148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149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150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151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152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152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152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153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153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154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155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156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157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158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153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159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159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160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160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161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161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161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162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163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164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165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166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167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168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168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169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170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171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172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173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174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175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175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176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177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178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178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179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180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181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181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182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183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184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184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184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185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185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185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186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186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187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188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189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190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168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168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191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170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171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172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173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192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193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193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194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195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196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196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197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198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199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199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200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201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202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202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202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185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185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185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186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186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187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188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203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204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190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168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168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191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170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171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172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173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192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205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205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206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207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208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208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209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210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211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211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212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213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214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214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215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185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185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185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216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216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217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218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219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167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167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168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191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170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171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172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173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192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205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205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206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207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208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208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209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210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211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211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212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220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214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214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214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185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185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185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216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216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217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218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221</v>
      </c>
      <c r="H368" s="90">
        <v>335</v>
      </c>
      <c r="I368" s="130">
        <f>SUM(I34+I184)</f>
        <v>808400</v>
      </c>
      <c r="J368" s="130">
        <f>SUM(J34+J184)</f>
        <v>640900</v>
      </c>
      <c r="K368" s="130">
        <f>SUM(K34+K184)</f>
        <v>625415.30000000005</v>
      </c>
      <c r="L368" s="130">
        <f>SUM(L34+L184)</f>
        <v>625415.30000000005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390" t="s">
        <v>222</v>
      </c>
      <c r="E370" s="390"/>
      <c r="F370" s="390"/>
      <c r="G370" s="390"/>
      <c r="H370" s="152"/>
      <c r="I370" s="111"/>
      <c r="J370" s="109"/>
      <c r="K370" s="390" t="s">
        <v>223</v>
      </c>
      <c r="L370" s="390"/>
    </row>
    <row r="371" spans="1:12" ht="18.75" customHeight="1">
      <c r="A371" s="112"/>
      <c r="B371" s="112"/>
      <c r="C371" s="112"/>
      <c r="D371" s="391" t="s">
        <v>224</v>
      </c>
      <c r="E371" s="391"/>
      <c r="F371" s="391"/>
      <c r="G371" s="391"/>
      <c r="I371" s="147" t="s">
        <v>225</v>
      </c>
      <c r="K371" s="398" t="s">
        <v>226</v>
      </c>
      <c r="L371" s="398"/>
    </row>
    <row r="372" spans="1:12" ht="15.75" customHeight="1">
      <c r="D372" s="390" t="s">
        <v>405</v>
      </c>
      <c r="E372" s="390"/>
      <c r="F372" s="390"/>
      <c r="G372" s="390"/>
      <c r="I372" s="14"/>
      <c r="K372" s="14"/>
      <c r="L372" s="14"/>
    </row>
    <row r="373" spans="1:12" ht="15.75" customHeight="1">
      <c r="D373" s="390" t="s">
        <v>406</v>
      </c>
      <c r="E373" s="390"/>
      <c r="F373" s="390"/>
      <c r="G373" s="390"/>
      <c r="I373" s="14"/>
      <c r="K373" s="390" t="s">
        <v>228</v>
      </c>
      <c r="L373" s="390"/>
    </row>
    <row r="374" spans="1:12" ht="25.5" customHeight="1">
      <c r="D374" s="417" t="s">
        <v>493</v>
      </c>
      <c r="E374" s="417"/>
      <c r="F374" s="417"/>
      <c r="G374" s="417"/>
      <c r="H374" s="417"/>
      <c r="I374" s="15" t="s">
        <v>225</v>
      </c>
      <c r="K374" s="398" t="s">
        <v>226</v>
      </c>
      <c r="L374" s="398"/>
    </row>
  </sheetData>
  <mergeCells count="32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D374:H374"/>
    <mergeCell ref="D372:G372"/>
  </mergeCells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74"/>
  <sheetViews>
    <sheetView topLeftCell="A23" zoomScaleNormal="100" workbookViewId="0">
      <selection activeCell="D372" sqref="D372:G373"/>
    </sheetView>
  </sheetViews>
  <sheetFormatPr defaultRowHeight="15"/>
  <cols>
    <col min="1" max="4" width="2" style="36" customWidth="1"/>
    <col min="5" max="5" width="2.140625" style="36" customWidth="1"/>
    <col min="6" max="6" width="3" style="149" customWidth="1"/>
    <col min="7" max="7" width="33.71093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6">
      <c r="G1" s="1"/>
      <c r="H1" s="3"/>
      <c r="I1" s="21"/>
      <c r="J1" s="385" t="s">
        <v>0</v>
      </c>
      <c r="K1" s="385"/>
      <c r="L1" s="385"/>
      <c r="M1" s="386"/>
      <c r="N1" s="387"/>
      <c r="O1" s="387"/>
      <c r="P1" s="388"/>
    </row>
    <row r="2" spans="1:16">
      <c r="H2" s="3"/>
      <c r="I2" s="22"/>
      <c r="J2" s="385" t="s">
        <v>1</v>
      </c>
      <c r="K2" s="385"/>
      <c r="L2" s="385"/>
      <c r="M2" s="386"/>
      <c r="N2" s="387"/>
      <c r="O2" s="387"/>
      <c r="P2" s="388"/>
    </row>
    <row r="3" spans="1:16">
      <c r="H3" s="23"/>
      <c r="I3" s="3"/>
      <c r="J3" s="385" t="s">
        <v>2</v>
      </c>
      <c r="K3" s="385"/>
      <c r="L3" s="385"/>
      <c r="M3" s="386"/>
      <c r="N3" s="387"/>
      <c r="O3" s="387"/>
      <c r="P3" s="388"/>
    </row>
    <row r="4" spans="1:16">
      <c r="G4" s="4" t="s">
        <v>3</v>
      </c>
      <c r="H4" s="3"/>
      <c r="I4" s="22"/>
      <c r="J4" s="385" t="s">
        <v>4</v>
      </c>
      <c r="K4" s="385"/>
      <c r="L4" s="385"/>
      <c r="M4" s="386"/>
      <c r="N4" s="387"/>
      <c r="O4" s="387"/>
      <c r="P4" s="388"/>
    </row>
    <row r="5" spans="1:16">
      <c r="H5" s="3"/>
      <c r="I5" s="22"/>
      <c r="J5" s="385" t="s">
        <v>492</v>
      </c>
      <c r="K5" s="385"/>
      <c r="L5" s="385"/>
      <c r="M5" s="386"/>
      <c r="N5" s="387"/>
      <c r="O5" s="387"/>
      <c r="P5" s="388"/>
    </row>
    <row r="6" spans="1:16" ht="6" customHeight="1">
      <c r="H6" s="3"/>
      <c r="I6" s="22"/>
      <c r="J6" s="151"/>
      <c r="K6" s="151"/>
      <c r="L6" s="151"/>
      <c r="M6" s="16"/>
      <c r="N6" s="151"/>
      <c r="O6" s="151"/>
    </row>
    <row r="7" spans="1:16" ht="30" customHeight="1">
      <c r="A7" s="392" t="s">
        <v>5</v>
      </c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16"/>
    </row>
    <row r="8" spans="1:16" ht="11.25" customHeight="1">
      <c r="G8" s="24"/>
      <c r="H8" s="25"/>
      <c r="I8" s="25"/>
      <c r="J8" s="26"/>
      <c r="K8" s="26"/>
      <c r="L8" s="27"/>
      <c r="M8" s="16"/>
    </row>
    <row r="9" spans="1:16" ht="15.75" customHeight="1">
      <c r="A9" s="393" t="s">
        <v>495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16"/>
    </row>
    <row r="10" spans="1:16">
      <c r="A10" s="394" t="s">
        <v>6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16"/>
    </row>
    <row r="11" spans="1:16" ht="7.5" customHeight="1">
      <c r="A11" s="28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6"/>
    </row>
    <row r="12" spans="1:16" ht="15.75" customHeight="1">
      <c r="A12" s="28"/>
      <c r="B12" s="151"/>
      <c r="C12" s="151"/>
      <c r="D12" s="151"/>
      <c r="E12" s="151"/>
      <c r="F12" s="151"/>
      <c r="G12" s="400" t="s">
        <v>7</v>
      </c>
      <c r="H12" s="400"/>
      <c r="I12" s="400"/>
      <c r="J12" s="400"/>
      <c r="K12" s="400"/>
      <c r="L12" s="151"/>
      <c r="M12" s="16"/>
    </row>
    <row r="13" spans="1:16" ht="15.75" customHeight="1">
      <c r="A13" s="401" t="s">
        <v>8</v>
      </c>
      <c r="B13" s="401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16"/>
    </row>
    <row r="14" spans="1:16" ht="12" customHeight="1">
      <c r="G14" s="402" t="s">
        <v>229</v>
      </c>
      <c r="H14" s="402"/>
      <c r="I14" s="402"/>
      <c r="J14" s="402"/>
      <c r="K14" s="402"/>
      <c r="M14" s="16"/>
    </row>
    <row r="15" spans="1:16">
      <c r="G15" s="394" t="s">
        <v>10</v>
      </c>
      <c r="H15" s="394"/>
      <c r="I15" s="394"/>
      <c r="J15" s="394"/>
      <c r="K15" s="394"/>
    </row>
    <row r="16" spans="1:16" ht="15.75" customHeight="1">
      <c r="B16" s="401" t="s">
        <v>11</v>
      </c>
      <c r="C16" s="401"/>
      <c r="D16" s="401"/>
      <c r="E16" s="401"/>
      <c r="F16" s="401"/>
      <c r="G16" s="401"/>
      <c r="H16" s="401"/>
      <c r="I16" s="401"/>
      <c r="J16" s="401"/>
      <c r="K16" s="401"/>
      <c r="L16" s="401"/>
    </row>
    <row r="17" spans="1:13" ht="7.5" customHeight="1"/>
    <row r="18" spans="1:13">
      <c r="G18" s="402" t="s">
        <v>12</v>
      </c>
      <c r="H18" s="402"/>
      <c r="I18" s="402"/>
      <c r="J18" s="402"/>
      <c r="K18" s="402"/>
    </row>
    <row r="19" spans="1:13">
      <c r="G19" s="418" t="s">
        <v>13</v>
      </c>
      <c r="H19" s="418"/>
      <c r="I19" s="418"/>
      <c r="J19" s="418"/>
      <c r="K19" s="418"/>
    </row>
    <row r="20" spans="1:13" ht="6.75" customHeight="1">
      <c r="G20" s="151"/>
      <c r="H20" s="151"/>
      <c r="I20" s="151"/>
      <c r="J20" s="151"/>
      <c r="K20" s="151"/>
    </row>
    <row r="21" spans="1:13">
      <c r="B21" s="22"/>
      <c r="C21" s="22"/>
      <c r="D21" s="22"/>
      <c r="E21" s="419" t="s">
        <v>230</v>
      </c>
      <c r="F21" s="419"/>
      <c r="G21" s="419"/>
      <c r="H21" s="419"/>
      <c r="I21" s="419"/>
      <c r="J21" s="419"/>
      <c r="K21" s="419"/>
      <c r="L21" s="22"/>
    </row>
    <row r="22" spans="1:13" ht="15" customHeight="1">
      <c r="A22" s="420" t="s">
        <v>14</v>
      </c>
      <c r="B22" s="420"/>
      <c r="C22" s="420"/>
      <c r="D22" s="420"/>
      <c r="E22" s="420"/>
      <c r="F22" s="420"/>
      <c r="G22" s="420"/>
      <c r="H22" s="420"/>
      <c r="I22" s="420"/>
      <c r="J22" s="420"/>
      <c r="K22" s="420"/>
      <c r="L22" s="420"/>
      <c r="M22" s="30"/>
    </row>
    <row r="23" spans="1:13">
      <c r="F23" s="36"/>
      <c r="J23" s="5"/>
      <c r="K23" s="13"/>
      <c r="L23" s="6" t="s">
        <v>15</v>
      </c>
      <c r="M23" s="30"/>
    </row>
    <row r="24" spans="1:13">
      <c r="F24" s="36"/>
      <c r="J24" s="31" t="s">
        <v>16</v>
      </c>
      <c r="K24" s="23"/>
      <c r="L24" s="32"/>
      <c r="M24" s="30"/>
    </row>
    <row r="25" spans="1:13">
      <c r="E25" s="151"/>
      <c r="F25" s="150"/>
      <c r="I25" s="34"/>
      <c r="J25" s="34"/>
      <c r="K25" s="35" t="s">
        <v>17</v>
      </c>
      <c r="L25" s="32"/>
      <c r="M25" s="30"/>
    </row>
    <row r="26" spans="1:13">
      <c r="A26" s="421" t="s">
        <v>231</v>
      </c>
      <c r="B26" s="421"/>
      <c r="C26" s="421"/>
      <c r="D26" s="421"/>
      <c r="E26" s="421"/>
      <c r="F26" s="421"/>
      <c r="G26" s="421"/>
      <c r="H26" s="421"/>
      <c r="I26" s="421"/>
      <c r="K26" s="35" t="s">
        <v>18</v>
      </c>
      <c r="L26" s="37" t="s">
        <v>19</v>
      </c>
      <c r="M26" s="30"/>
    </row>
    <row r="27" spans="1:13" ht="29.1" customHeight="1">
      <c r="A27" s="421" t="s">
        <v>232</v>
      </c>
      <c r="B27" s="421"/>
      <c r="C27" s="421"/>
      <c r="D27" s="421"/>
      <c r="E27" s="421"/>
      <c r="F27" s="421"/>
      <c r="G27" s="421"/>
      <c r="H27" s="421"/>
      <c r="I27" s="421"/>
      <c r="J27" s="148" t="s">
        <v>21</v>
      </c>
      <c r="K27" s="113" t="s">
        <v>233</v>
      </c>
      <c r="L27" s="32"/>
      <c r="M27" s="30"/>
    </row>
    <row r="28" spans="1:13">
      <c r="F28" s="36"/>
      <c r="G28" s="39" t="s">
        <v>22</v>
      </c>
      <c r="H28" s="102" t="s">
        <v>234</v>
      </c>
      <c r="I28" s="103"/>
      <c r="J28" s="42"/>
      <c r="K28" s="32"/>
      <c r="L28" s="32"/>
      <c r="M28" s="30"/>
    </row>
    <row r="29" spans="1:13">
      <c r="F29" s="36"/>
      <c r="G29" s="399" t="s">
        <v>23</v>
      </c>
      <c r="H29" s="399"/>
      <c r="I29" s="114" t="s">
        <v>235</v>
      </c>
      <c r="J29" s="43" t="s">
        <v>236</v>
      </c>
      <c r="K29" s="32" t="s">
        <v>236</v>
      </c>
      <c r="L29" s="32" t="s">
        <v>236</v>
      </c>
      <c r="M29" s="30"/>
    </row>
    <row r="30" spans="1:13">
      <c r="A30" s="389" t="s">
        <v>237</v>
      </c>
      <c r="B30" s="389"/>
      <c r="C30" s="389"/>
      <c r="D30" s="389"/>
      <c r="E30" s="389"/>
      <c r="F30" s="389"/>
      <c r="G30" s="389"/>
      <c r="H30" s="389"/>
      <c r="I30" s="389"/>
      <c r="J30" s="44"/>
      <c r="K30" s="44"/>
      <c r="L30" s="45" t="s">
        <v>24</v>
      </c>
      <c r="M30" s="46"/>
    </row>
    <row r="31" spans="1:13" ht="27" customHeight="1">
      <c r="A31" s="403" t="s">
        <v>25</v>
      </c>
      <c r="B31" s="404"/>
      <c r="C31" s="404"/>
      <c r="D31" s="404"/>
      <c r="E31" s="404"/>
      <c r="F31" s="404"/>
      <c r="G31" s="407" t="s">
        <v>26</v>
      </c>
      <c r="H31" s="409" t="s">
        <v>27</v>
      </c>
      <c r="I31" s="411" t="s">
        <v>28</v>
      </c>
      <c r="J31" s="412"/>
      <c r="K31" s="413" t="s">
        <v>29</v>
      </c>
      <c r="L31" s="415" t="s">
        <v>30</v>
      </c>
      <c r="M31" s="46"/>
    </row>
    <row r="32" spans="1:13" ht="58.5" customHeight="1">
      <c r="A32" s="405"/>
      <c r="B32" s="406"/>
      <c r="C32" s="406"/>
      <c r="D32" s="406"/>
      <c r="E32" s="406"/>
      <c r="F32" s="406"/>
      <c r="G32" s="408"/>
      <c r="H32" s="410"/>
      <c r="I32" s="47" t="s">
        <v>31</v>
      </c>
      <c r="J32" s="48" t="s">
        <v>32</v>
      </c>
      <c r="K32" s="414"/>
      <c r="L32" s="416"/>
    </row>
    <row r="33" spans="1:15">
      <c r="A33" s="395" t="s">
        <v>33</v>
      </c>
      <c r="B33" s="396"/>
      <c r="C33" s="396"/>
      <c r="D33" s="396"/>
      <c r="E33" s="396"/>
      <c r="F33" s="397"/>
      <c r="G33" s="7">
        <v>2</v>
      </c>
      <c r="H33" s="8">
        <v>3</v>
      </c>
      <c r="I33" s="9" t="s">
        <v>34</v>
      </c>
      <c r="J33" s="10" t="s">
        <v>35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36</v>
      </c>
      <c r="H34" s="7">
        <v>1</v>
      </c>
      <c r="I34" s="115">
        <f>SUM(I35+I46+I65+I86+I93+I113+I139+I158+I168)</f>
        <v>70000</v>
      </c>
      <c r="J34" s="115">
        <f>SUM(J35+J46+J65+J86+J93+J113+J139+J158+J168)</f>
        <v>50000</v>
      </c>
      <c r="K34" s="116">
        <f>SUM(K35+K46+K65+K86+K93+K113+K139+K158+K168)</f>
        <v>30613.200000000001</v>
      </c>
      <c r="L34" s="115">
        <f>SUM(L35+L46+L65+L86+L93+L113+L139+L158+L168)</f>
        <v>30613.200000000001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37</v>
      </c>
      <c r="H35" s="7">
        <v>2</v>
      </c>
      <c r="I35" s="115">
        <f>SUM(I36+I42)</f>
        <v>22300</v>
      </c>
      <c r="J35" s="115">
        <f>SUM(J36+J42)</f>
        <v>16300</v>
      </c>
      <c r="K35" s="117">
        <f>SUM(K36+K42)</f>
        <v>4950</v>
      </c>
      <c r="L35" s="118">
        <f>SUM(L36+L42)</f>
        <v>4950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38</v>
      </c>
      <c r="H36" s="7">
        <v>3</v>
      </c>
      <c r="I36" s="115">
        <f>SUM(I37)</f>
        <v>22000</v>
      </c>
      <c r="J36" s="115">
        <f>SUM(J37)</f>
        <v>16000</v>
      </c>
      <c r="K36" s="116">
        <f>SUM(K37)</f>
        <v>4700</v>
      </c>
      <c r="L36" s="115">
        <f>SUM(L37)</f>
        <v>4700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38</v>
      </c>
      <c r="H37" s="7">
        <v>4</v>
      </c>
      <c r="I37" s="115">
        <f>SUM(I38+I40)</f>
        <v>22000</v>
      </c>
      <c r="J37" s="115">
        <f t="shared" ref="J37:L38" si="0">SUM(J38)</f>
        <v>16000</v>
      </c>
      <c r="K37" s="115">
        <f t="shared" si="0"/>
        <v>4700</v>
      </c>
      <c r="L37" s="115">
        <f t="shared" si="0"/>
        <v>4700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39</v>
      </c>
      <c r="H38" s="7">
        <v>5</v>
      </c>
      <c r="I38" s="116">
        <f>SUM(I39)</f>
        <v>22000</v>
      </c>
      <c r="J38" s="116">
        <f t="shared" si="0"/>
        <v>16000</v>
      </c>
      <c r="K38" s="116">
        <f t="shared" si="0"/>
        <v>4700</v>
      </c>
      <c r="L38" s="116">
        <f t="shared" si="0"/>
        <v>4700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39</v>
      </c>
      <c r="H39" s="7">
        <v>6</v>
      </c>
      <c r="I39" s="119">
        <v>22000</v>
      </c>
      <c r="J39" s="120">
        <v>16000</v>
      </c>
      <c r="K39" s="120">
        <v>4700</v>
      </c>
      <c r="L39" s="120">
        <v>4700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40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40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41</v>
      </c>
      <c r="H42" s="7">
        <v>9</v>
      </c>
      <c r="I42" s="116">
        <f t="shared" ref="I42:L44" si="1">I43</f>
        <v>300</v>
      </c>
      <c r="J42" s="115">
        <f t="shared" si="1"/>
        <v>300</v>
      </c>
      <c r="K42" s="116">
        <f t="shared" si="1"/>
        <v>250</v>
      </c>
      <c r="L42" s="115">
        <f t="shared" si="1"/>
        <v>250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41</v>
      </c>
      <c r="H43" s="7">
        <v>10</v>
      </c>
      <c r="I43" s="116">
        <f t="shared" si="1"/>
        <v>300</v>
      </c>
      <c r="J43" s="115">
        <f t="shared" si="1"/>
        <v>300</v>
      </c>
      <c r="K43" s="115">
        <f t="shared" si="1"/>
        <v>250</v>
      </c>
      <c r="L43" s="115">
        <f t="shared" si="1"/>
        <v>250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41</v>
      </c>
      <c r="H44" s="7">
        <v>11</v>
      </c>
      <c r="I44" s="115">
        <f t="shared" si="1"/>
        <v>300</v>
      </c>
      <c r="J44" s="115">
        <f t="shared" si="1"/>
        <v>300</v>
      </c>
      <c r="K44" s="115">
        <f t="shared" si="1"/>
        <v>250</v>
      </c>
      <c r="L44" s="115">
        <f t="shared" si="1"/>
        <v>250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41</v>
      </c>
      <c r="H45" s="7">
        <v>12</v>
      </c>
      <c r="I45" s="121">
        <v>300</v>
      </c>
      <c r="J45" s="120">
        <v>300</v>
      </c>
      <c r="K45" s="120">
        <v>250</v>
      </c>
      <c r="L45" s="120">
        <v>250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42</v>
      </c>
      <c r="H46" s="7">
        <v>13</v>
      </c>
      <c r="I46" s="122">
        <f t="shared" ref="I46:L48" si="2">I47</f>
        <v>47700</v>
      </c>
      <c r="J46" s="123">
        <f t="shared" si="2"/>
        <v>33700</v>
      </c>
      <c r="K46" s="122">
        <f t="shared" si="2"/>
        <v>25663.200000000001</v>
      </c>
      <c r="L46" s="122">
        <f t="shared" si="2"/>
        <v>25663.200000000001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42</v>
      </c>
      <c r="H47" s="7">
        <v>14</v>
      </c>
      <c r="I47" s="115">
        <f t="shared" si="2"/>
        <v>47700</v>
      </c>
      <c r="J47" s="116">
        <f t="shared" si="2"/>
        <v>33700</v>
      </c>
      <c r="K47" s="115">
        <f t="shared" si="2"/>
        <v>25663.200000000001</v>
      </c>
      <c r="L47" s="116">
        <f t="shared" si="2"/>
        <v>25663.200000000001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42</v>
      </c>
      <c r="H48" s="7">
        <v>15</v>
      </c>
      <c r="I48" s="115">
        <f t="shared" si="2"/>
        <v>47700</v>
      </c>
      <c r="J48" s="116">
        <f t="shared" si="2"/>
        <v>33700</v>
      </c>
      <c r="K48" s="118">
        <f t="shared" si="2"/>
        <v>25663.200000000001</v>
      </c>
      <c r="L48" s="118">
        <f t="shared" si="2"/>
        <v>25663.200000000001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42</v>
      </c>
      <c r="H49" s="7">
        <v>16</v>
      </c>
      <c r="I49" s="124">
        <f>SUM(I50:I64)</f>
        <v>47700</v>
      </c>
      <c r="J49" s="124">
        <f>SUM(J50:J64)</f>
        <v>33700</v>
      </c>
      <c r="K49" s="125">
        <f>SUM(K50:K64)</f>
        <v>25663.200000000001</v>
      </c>
      <c r="L49" s="125">
        <f>SUM(L50:L64)</f>
        <v>25663.200000000001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43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44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45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46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47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</row>
    <row r="55" spans="1:12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48</v>
      </c>
      <c r="H55" s="7">
        <v>22</v>
      </c>
      <c r="I55" s="121">
        <v>1000</v>
      </c>
      <c r="J55" s="120">
        <v>700</v>
      </c>
      <c r="K55" s="120">
        <v>0</v>
      </c>
      <c r="L55" s="120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49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50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</row>
    <row r="58" spans="1:12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51</v>
      </c>
      <c r="H58" s="7">
        <v>25</v>
      </c>
      <c r="I58" s="121">
        <v>16000</v>
      </c>
      <c r="J58" s="120">
        <v>12000</v>
      </c>
      <c r="K58" s="120">
        <v>9663.2000000000007</v>
      </c>
      <c r="L58" s="120">
        <v>9663.2000000000007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52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53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54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55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56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57</v>
      </c>
      <c r="H64" s="7">
        <v>31</v>
      </c>
      <c r="I64" s="121">
        <v>30700</v>
      </c>
      <c r="J64" s="120">
        <v>21000</v>
      </c>
      <c r="K64" s="120">
        <v>16000</v>
      </c>
      <c r="L64" s="120">
        <v>16000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58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59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60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60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61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62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63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64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64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61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62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63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65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66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67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68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69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70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70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70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70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71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72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72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72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73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74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75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76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77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77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77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78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79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80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80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80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81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82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83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84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84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84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85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86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86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86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87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88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89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89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89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90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91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92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92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92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92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93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93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93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93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94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94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94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94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95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95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95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96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97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97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97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97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98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99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99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99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100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101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102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103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103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104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105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106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106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106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107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107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107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108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109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110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110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111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111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112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113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114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115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115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115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116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117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117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117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117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118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119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119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120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121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122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123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124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125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126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127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128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129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130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131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131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131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132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132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133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134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135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136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136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137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138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139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140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141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141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142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143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144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145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145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145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146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146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146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147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148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149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150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151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152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152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152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153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153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154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155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156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157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158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153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159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159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160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160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161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161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161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162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163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164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165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166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167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168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168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169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170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171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172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173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174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175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175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176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177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178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178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179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180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181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181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182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183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184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184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184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185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185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185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186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186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187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188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189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190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168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168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191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170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171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172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173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192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193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193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194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195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196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196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197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198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199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199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200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201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202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202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202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185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185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185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186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186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187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188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203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204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190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168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168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191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170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171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172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173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192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205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205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206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207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208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208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209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210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211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211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212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213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214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214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215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185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185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185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216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216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217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218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219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167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167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168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191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170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171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172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173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192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205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205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206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207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208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208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209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210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211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211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212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220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214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214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214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185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185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185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216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216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217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218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221</v>
      </c>
      <c r="H368" s="90">
        <v>335</v>
      </c>
      <c r="I368" s="130">
        <f>SUM(I34+I184)</f>
        <v>70000</v>
      </c>
      <c r="J368" s="130">
        <f>SUM(J34+J184)</f>
        <v>50000</v>
      </c>
      <c r="K368" s="130">
        <f>SUM(K34+K184)</f>
        <v>30613.200000000001</v>
      </c>
      <c r="L368" s="130">
        <f>SUM(L34+L184)</f>
        <v>30613.200000000001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390" t="s">
        <v>222</v>
      </c>
      <c r="E370" s="390"/>
      <c r="F370" s="390"/>
      <c r="G370" s="390"/>
      <c r="H370" s="152"/>
      <c r="I370" s="111"/>
      <c r="J370" s="109"/>
      <c r="K370" s="390" t="s">
        <v>223</v>
      </c>
      <c r="L370" s="390"/>
    </row>
    <row r="371" spans="1:12" ht="18.75" customHeight="1">
      <c r="A371" s="112"/>
      <c r="B371" s="112"/>
      <c r="C371" s="112"/>
      <c r="D371" s="391" t="s">
        <v>224</v>
      </c>
      <c r="E371" s="391"/>
      <c r="F371" s="391"/>
      <c r="G371" s="391"/>
      <c r="I371" s="147" t="s">
        <v>225</v>
      </c>
      <c r="K371" s="398" t="s">
        <v>226</v>
      </c>
      <c r="L371" s="398"/>
    </row>
    <row r="372" spans="1:12" ht="15.75" customHeight="1">
      <c r="D372" s="390" t="s">
        <v>405</v>
      </c>
      <c r="E372" s="390"/>
      <c r="F372" s="390"/>
      <c r="G372" s="390"/>
      <c r="I372" s="14"/>
      <c r="K372" s="14"/>
      <c r="L372" s="14"/>
    </row>
    <row r="373" spans="1:12" ht="15.75" customHeight="1">
      <c r="D373" s="390" t="s">
        <v>406</v>
      </c>
      <c r="E373" s="390"/>
      <c r="F373" s="390"/>
      <c r="G373" s="390"/>
      <c r="I373" s="14"/>
      <c r="K373" s="390" t="s">
        <v>228</v>
      </c>
      <c r="L373" s="390"/>
    </row>
    <row r="374" spans="1:12" ht="25.5" customHeight="1">
      <c r="D374" s="417" t="s">
        <v>493</v>
      </c>
      <c r="E374" s="417"/>
      <c r="F374" s="417"/>
      <c r="G374" s="417"/>
      <c r="H374" s="417"/>
      <c r="I374" s="15" t="s">
        <v>225</v>
      </c>
      <c r="K374" s="398" t="s">
        <v>226</v>
      </c>
      <c r="L374" s="398"/>
    </row>
  </sheetData>
  <mergeCells count="32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D374:H374"/>
    <mergeCell ref="D372:G372"/>
  </mergeCells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74"/>
  <sheetViews>
    <sheetView topLeftCell="A8" zoomScaleNormal="100" workbookViewId="0">
      <selection activeCell="D372" sqref="D372:G373"/>
    </sheetView>
  </sheetViews>
  <sheetFormatPr defaultRowHeight="15"/>
  <cols>
    <col min="1" max="4" width="2" style="36" customWidth="1"/>
    <col min="5" max="5" width="2.140625" style="36" customWidth="1"/>
    <col min="6" max="6" width="3" style="149" customWidth="1"/>
    <col min="7" max="7" width="33.71093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6">
      <c r="G1" s="1"/>
      <c r="H1" s="3"/>
      <c r="I1" s="21"/>
      <c r="J1" s="385" t="s">
        <v>0</v>
      </c>
      <c r="K1" s="385"/>
      <c r="L1" s="385"/>
      <c r="M1" s="386"/>
      <c r="N1" s="387"/>
      <c r="O1" s="387"/>
      <c r="P1" s="388"/>
    </row>
    <row r="2" spans="1:16">
      <c r="H2" s="3"/>
      <c r="I2" s="22"/>
      <c r="J2" s="385" t="s">
        <v>1</v>
      </c>
      <c r="K2" s="385"/>
      <c r="L2" s="385"/>
      <c r="M2" s="386"/>
      <c r="N2" s="387"/>
      <c r="O2" s="387"/>
      <c r="P2" s="388"/>
    </row>
    <row r="3" spans="1:16">
      <c r="H3" s="23"/>
      <c r="I3" s="3"/>
      <c r="J3" s="385" t="s">
        <v>2</v>
      </c>
      <c r="K3" s="385"/>
      <c r="L3" s="385"/>
      <c r="M3" s="386"/>
      <c r="N3" s="387"/>
      <c r="O3" s="387"/>
      <c r="P3" s="388"/>
    </row>
    <row r="4" spans="1:16">
      <c r="G4" s="4" t="s">
        <v>3</v>
      </c>
      <c r="H4" s="3"/>
      <c r="I4" s="22"/>
      <c r="J4" s="385" t="s">
        <v>4</v>
      </c>
      <c r="K4" s="385"/>
      <c r="L4" s="385"/>
      <c r="M4" s="386"/>
      <c r="N4" s="387"/>
      <c r="O4" s="387"/>
      <c r="P4" s="388"/>
    </row>
    <row r="5" spans="1:16">
      <c r="H5" s="3"/>
      <c r="I5" s="22"/>
      <c r="J5" s="385" t="s">
        <v>492</v>
      </c>
      <c r="K5" s="385"/>
      <c r="L5" s="385"/>
      <c r="M5" s="386"/>
      <c r="N5" s="387"/>
      <c r="O5" s="387"/>
      <c r="P5" s="388"/>
    </row>
    <row r="6" spans="1:16" ht="6" customHeight="1">
      <c r="H6" s="3"/>
      <c r="I6" s="22"/>
      <c r="J6" s="151"/>
      <c r="K6" s="151"/>
      <c r="L6" s="151"/>
      <c r="M6" s="16"/>
      <c r="N6" s="151"/>
      <c r="O6" s="151"/>
    </row>
    <row r="7" spans="1:16" ht="30" customHeight="1">
      <c r="A7" s="392" t="s">
        <v>5</v>
      </c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16"/>
    </row>
    <row r="8" spans="1:16" ht="11.25" customHeight="1">
      <c r="G8" s="24"/>
      <c r="H8" s="25"/>
      <c r="I8" s="25"/>
      <c r="J8" s="26"/>
      <c r="K8" s="26"/>
      <c r="L8" s="27"/>
      <c r="M8" s="16"/>
    </row>
    <row r="9" spans="1:16" ht="15.75" customHeight="1">
      <c r="A9" s="393" t="s">
        <v>495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16"/>
    </row>
    <row r="10" spans="1:16">
      <c r="A10" s="394" t="s">
        <v>6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16"/>
    </row>
    <row r="11" spans="1:16" ht="7.5" customHeight="1">
      <c r="A11" s="28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6"/>
    </row>
    <row r="12" spans="1:16" ht="15.75" customHeight="1">
      <c r="A12" s="28"/>
      <c r="B12" s="151"/>
      <c r="C12" s="151"/>
      <c r="D12" s="151"/>
      <c r="E12" s="151"/>
      <c r="F12" s="151"/>
      <c r="G12" s="400" t="s">
        <v>7</v>
      </c>
      <c r="H12" s="400"/>
      <c r="I12" s="400"/>
      <c r="J12" s="400"/>
      <c r="K12" s="400"/>
      <c r="L12" s="151"/>
      <c r="M12" s="16"/>
    </row>
    <row r="13" spans="1:16" ht="15.75" customHeight="1">
      <c r="A13" s="401" t="s">
        <v>8</v>
      </c>
      <c r="B13" s="401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16"/>
    </row>
    <row r="14" spans="1:16" ht="12" customHeight="1">
      <c r="G14" s="402" t="s">
        <v>229</v>
      </c>
      <c r="H14" s="402"/>
      <c r="I14" s="402"/>
      <c r="J14" s="402"/>
      <c r="K14" s="402"/>
      <c r="M14" s="16"/>
    </row>
    <row r="15" spans="1:16">
      <c r="G15" s="394" t="s">
        <v>10</v>
      </c>
      <c r="H15" s="394"/>
      <c r="I15" s="394"/>
      <c r="J15" s="394"/>
      <c r="K15" s="394"/>
    </row>
    <row r="16" spans="1:16" ht="15.75" customHeight="1">
      <c r="B16" s="401" t="s">
        <v>11</v>
      </c>
      <c r="C16" s="401"/>
      <c r="D16" s="401"/>
      <c r="E16" s="401"/>
      <c r="F16" s="401"/>
      <c r="G16" s="401"/>
      <c r="H16" s="401"/>
      <c r="I16" s="401"/>
      <c r="J16" s="401"/>
      <c r="K16" s="401"/>
      <c r="L16" s="401"/>
    </row>
    <row r="17" spans="1:13" ht="7.5" customHeight="1"/>
    <row r="18" spans="1:13">
      <c r="G18" s="402" t="s">
        <v>12</v>
      </c>
      <c r="H18" s="402"/>
      <c r="I18" s="402"/>
      <c r="J18" s="402"/>
      <c r="K18" s="402"/>
    </row>
    <row r="19" spans="1:13">
      <c r="G19" s="418" t="s">
        <v>13</v>
      </c>
      <c r="H19" s="418"/>
      <c r="I19" s="418"/>
      <c r="J19" s="418"/>
      <c r="K19" s="418"/>
    </row>
    <row r="20" spans="1:13" ht="6.75" customHeight="1">
      <c r="G20" s="151"/>
      <c r="H20" s="151"/>
      <c r="I20" s="151"/>
      <c r="J20" s="151"/>
      <c r="K20" s="151"/>
    </row>
    <row r="21" spans="1:13">
      <c r="B21" s="22"/>
      <c r="C21" s="22"/>
      <c r="D21" s="22"/>
      <c r="E21" s="419" t="s">
        <v>230</v>
      </c>
      <c r="F21" s="419"/>
      <c r="G21" s="419"/>
      <c r="H21" s="419"/>
      <c r="I21" s="419"/>
      <c r="J21" s="419"/>
      <c r="K21" s="419"/>
      <c r="L21" s="22"/>
    </row>
    <row r="22" spans="1:13" ht="15" customHeight="1">
      <c r="A22" s="420" t="s">
        <v>14</v>
      </c>
      <c r="B22" s="420"/>
      <c r="C22" s="420"/>
      <c r="D22" s="420"/>
      <c r="E22" s="420"/>
      <c r="F22" s="420"/>
      <c r="G22" s="420"/>
      <c r="H22" s="420"/>
      <c r="I22" s="420"/>
      <c r="J22" s="420"/>
      <c r="K22" s="420"/>
      <c r="L22" s="420"/>
      <c r="M22" s="30"/>
    </row>
    <row r="23" spans="1:13">
      <c r="F23" s="36"/>
      <c r="J23" s="5"/>
      <c r="K23" s="13"/>
      <c r="L23" s="6" t="s">
        <v>15</v>
      </c>
      <c r="M23" s="30"/>
    </row>
    <row r="24" spans="1:13">
      <c r="F24" s="36"/>
      <c r="J24" s="31" t="s">
        <v>16</v>
      </c>
      <c r="K24" s="23"/>
      <c r="L24" s="32"/>
      <c r="M24" s="30"/>
    </row>
    <row r="25" spans="1:13">
      <c r="E25" s="151"/>
      <c r="F25" s="150"/>
      <c r="I25" s="34"/>
      <c r="J25" s="34"/>
      <c r="K25" s="35" t="s">
        <v>17</v>
      </c>
      <c r="L25" s="32"/>
      <c r="M25" s="30"/>
    </row>
    <row r="26" spans="1:13">
      <c r="A26" s="421" t="s">
        <v>231</v>
      </c>
      <c r="B26" s="421"/>
      <c r="C26" s="421"/>
      <c r="D26" s="421"/>
      <c r="E26" s="421"/>
      <c r="F26" s="421"/>
      <c r="G26" s="421"/>
      <c r="H26" s="421"/>
      <c r="I26" s="421"/>
      <c r="K26" s="35" t="s">
        <v>18</v>
      </c>
      <c r="L26" s="37" t="s">
        <v>19</v>
      </c>
      <c r="M26" s="30"/>
    </row>
    <row r="27" spans="1:13" ht="29.1" customHeight="1">
      <c r="A27" s="421" t="s">
        <v>232</v>
      </c>
      <c r="B27" s="421"/>
      <c r="C27" s="421"/>
      <c r="D27" s="421"/>
      <c r="E27" s="421"/>
      <c r="F27" s="421"/>
      <c r="G27" s="421"/>
      <c r="H27" s="421"/>
      <c r="I27" s="421"/>
      <c r="J27" s="148" t="s">
        <v>21</v>
      </c>
      <c r="K27" s="113" t="s">
        <v>233</v>
      </c>
      <c r="L27" s="32"/>
      <c r="M27" s="30"/>
    </row>
    <row r="28" spans="1:13">
      <c r="F28" s="36"/>
      <c r="G28" s="39" t="s">
        <v>22</v>
      </c>
      <c r="H28" s="102" t="s">
        <v>256</v>
      </c>
      <c r="I28" s="103"/>
      <c r="J28" s="42"/>
      <c r="K28" s="32"/>
      <c r="L28" s="32"/>
      <c r="M28" s="30"/>
    </row>
    <row r="29" spans="1:13">
      <c r="F29" s="36"/>
      <c r="G29" s="399" t="s">
        <v>23</v>
      </c>
      <c r="H29" s="399"/>
      <c r="I29" s="114" t="s">
        <v>235</v>
      </c>
      <c r="J29" s="43" t="s">
        <v>236</v>
      </c>
      <c r="K29" s="32" t="s">
        <v>236</v>
      </c>
      <c r="L29" s="32" t="s">
        <v>236</v>
      </c>
      <c r="M29" s="30"/>
    </row>
    <row r="30" spans="1:13">
      <c r="A30" s="389" t="s">
        <v>257</v>
      </c>
      <c r="B30" s="389"/>
      <c r="C30" s="389"/>
      <c r="D30" s="389"/>
      <c r="E30" s="389"/>
      <c r="F30" s="389"/>
      <c r="G30" s="389"/>
      <c r="H30" s="389"/>
      <c r="I30" s="389"/>
      <c r="J30" s="44"/>
      <c r="K30" s="44"/>
      <c r="L30" s="45" t="s">
        <v>24</v>
      </c>
      <c r="M30" s="46"/>
    </row>
    <row r="31" spans="1:13" ht="27" customHeight="1">
      <c r="A31" s="403" t="s">
        <v>25</v>
      </c>
      <c r="B31" s="404"/>
      <c r="C31" s="404"/>
      <c r="D31" s="404"/>
      <c r="E31" s="404"/>
      <c r="F31" s="404"/>
      <c r="G31" s="407" t="s">
        <v>26</v>
      </c>
      <c r="H31" s="409" t="s">
        <v>27</v>
      </c>
      <c r="I31" s="411" t="s">
        <v>28</v>
      </c>
      <c r="J31" s="412"/>
      <c r="K31" s="413" t="s">
        <v>29</v>
      </c>
      <c r="L31" s="415" t="s">
        <v>30</v>
      </c>
      <c r="M31" s="46"/>
    </row>
    <row r="32" spans="1:13" ht="58.5" customHeight="1">
      <c r="A32" s="405"/>
      <c r="B32" s="406"/>
      <c r="C32" s="406"/>
      <c r="D32" s="406"/>
      <c r="E32" s="406"/>
      <c r="F32" s="406"/>
      <c r="G32" s="408"/>
      <c r="H32" s="410"/>
      <c r="I32" s="47" t="s">
        <v>31</v>
      </c>
      <c r="J32" s="48" t="s">
        <v>32</v>
      </c>
      <c r="K32" s="414"/>
      <c r="L32" s="416"/>
    </row>
    <row r="33" spans="1:15">
      <c r="A33" s="395" t="s">
        <v>33</v>
      </c>
      <c r="B33" s="396"/>
      <c r="C33" s="396"/>
      <c r="D33" s="396"/>
      <c r="E33" s="396"/>
      <c r="F33" s="397"/>
      <c r="G33" s="7">
        <v>2</v>
      </c>
      <c r="H33" s="8">
        <v>3</v>
      </c>
      <c r="I33" s="9" t="s">
        <v>34</v>
      </c>
      <c r="J33" s="10" t="s">
        <v>35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36</v>
      </c>
      <c r="H34" s="7">
        <v>1</v>
      </c>
      <c r="I34" s="115">
        <f>SUM(I35+I46+I65+I86+I93+I113+I139+I158+I168)</f>
        <v>4000</v>
      </c>
      <c r="J34" s="115">
        <f>SUM(J35+J46+J65+J86+J93+J113+J139+J158+J168)</f>
        <v>3000</v>
      </c>
      <c r="K34" s="116">
        <f>SUM(K35+K46+K65+K86+K93+K113+K139+K158+K168)</f>
        <v>3000</v>
      </c>
      <c r="L34" s="115">
        <f>SUM(L35+L46+L65+L86+L93+L113+L139+L158+L168)</f>
        <v>3000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37</v>
      </c>
      <c r="H35" s="7">
        <v>2</v>
      </c>
      <c r="I35" s="115">
        <f>SUM(I36+I42)</f>
        <v>4000</v>
      </c>
      <c r="J35" s="115">
        <f>SUM(J36+J42)</f>
        <v>3000</v>
      </c>
      <c r="K35" s="117">
        <f>SUM(K36+K42)</f>
        <v>3000</v>
      </c>
      <c r="L35" s="118">
        <f>SUM(L36+L42)</f>
        <v>3000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38</v>
      </c>
      <c r="H36" s="7">
        <v>3</v>
      </c>
      <c r="I36" s="115">
        <f>SUM(I37)</f>
        <v>4000</v>
      </c>
      <c r="J36" s="115">
        <f>SUM(J37)</f>
        <v>3000</v>
      </c>
      <c r="K36" s="116">
        <f>SUM(K37)</f>
        <v>3000</v>
      </c>
      <c r="L36" s="115">
        <f>SUM(L37)</f>
        <v>3000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38</v>
      </c>
      <c r="H37" s="7">
        <v>4</v>
      </c>
      <c r="I37" s="115">
        <f>SUM(I38+I40)</f>
        <v>4000</v>
      </c>
      <c r="J37" s="115">
        <f t="shared" ref="J37:L38" si="0">SUM(J38)</f>
        <v>3000</v>
      </c>
      <c r="K37" s="115">
        <f t="shared" si="0"/>
        <v>3000</v>
      </c>
      <c r="L37" s="115">
        <f t="shared" si="0"/>
        <v>3000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39</v>
      </c>
      <c r="H38" s="7">
        <v>5</v>
      </c>
      <c r="I38" s="116">
        <f>SUM(I39)</f>
        <v>4000</v>
      </c>
      <c r="J38" s="116">
        <f t="shared" si="0"/>
        <v>3000</v>
      </c>
      <c r="K38" s="116">
        <f t="shared" si="0"/>
        <v>3000</v>
      </c>
      <c r="L38" s="116">
        <f t="shared" si="0"/>
        <v>3000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39</v>
      </c>
      <c r="H39" s="7">
        <v>6</v>
      </c>
      <c r="I39" s="119">
        <v>4000</v>
      </c>
      <c r="J39" s="120">
        <v>3000</v>
      </c>
      <c r="K39" s="120">
        <v>3000</v>
      </c>
      <c r="L39" s="120">
        <v>3000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40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40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41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41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41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41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 hidden="1">
      <c r="A46" s="65">
        <v>2</v>
      </c>
      <c r="B46" s="66">
        <v>2</v>
      </c>
      <c r="C46" s="55"/>
      <c r="D46" s="56"/>
      <c r="E46" s="57"/>
      <c r="F46" s="58"/>
      <c r="G46" s="59" t="s">
        <v>42</v>
      </c>
      <c r="H46" s="7">
        <v>13</v>
      </c>
      <c r="I46" s="122">
        <f t="shared" ref="I46:L48" si="2">I47</f>
        <v>0</v>
      </c>
      <c r="J46" s="123">
        <f t="shared" si="2"/>
        <v>0</v>
      </c>
      <c r="K46" s="122">
        <f t="shared" si="2"/>
        <v>0</v>
      </c>
      <c r="L46" s="122">
        <f t="shared" si="2"/>
        <v>0</v>
      </c>
    </row>
    <row r="47" spans="1:15" hidden="1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42</v>
      </c>
      <c r="H47" s="7">
        <v>14</v>
      </c>
      <c r="I47" s="115">
        <f t="shared" si="2"/>
        <v>0</v>
      </c>
      <c r="J47" s="116">
        <f t="shared" si="2"/>
        <v>0</v>
      </c>
      <c r="K47" s="115">
        <f t="shared" si="2"/>
        <v>0</v>
      </c>
      <c r="L47" s="116">
        <f t="shared" si="2"/>
        <v>0</v>
      </c>
    </row>
    <row r="48" spans="1:15" hidden="1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42</v>
      </c>
      <c r="H48" s="7">
        <v>15</v>
      </c>
      <c r="I48" s="115">
        <f t="shared" si="2"/>
        <v>0</v>
      </c>
      <c r="J48" s="116">
        <f t="shared" si="2"/>
        <v>0</v>
      </c>
      <c r="K48" s="118">
        <f t="shared" si="2"/>
        <v>0</v>
      </c>
      <c r="L48" s="118">
        <f t="shared" si="2"/>
        <v>0</v>
      </c>
    </row>
    <row r="49" spans="1:12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42</v>
      </c>
      <c r="H49" s="7">
        <v>16</v>
      </c>
      <c r="I49" s="124">
        <f>SUM(I50:I64)</f>
        <v>0</v>
      </c>
      <c r="J49" s="124">
        <f>SUM(J50:J64)</f>
        <v>0</v>
      </c>
      <c r="K49" s="125">
        <f>SUM(K50:K64)</f>
        <v>0</v>
      </c>
      <c r="L49" s="125">
        <f>SUM(L50:L64)</f>
        <v>0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43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44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45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46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47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48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49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50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51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52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53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54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55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56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2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57</v>
      </c>
      <c r="H64" s="7">
        <v>31</v>
      </c>
      <c r="I64" s="121">
        <v>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58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59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60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60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61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62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63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64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64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61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62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63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65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66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67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68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69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70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70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70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70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71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72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72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72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73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74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75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76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77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77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77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78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79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80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80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80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81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82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83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84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84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84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85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86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86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86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87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88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89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89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89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90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91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92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92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92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92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93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93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93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93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94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94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94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94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95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95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95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96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97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97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97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97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98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99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99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99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100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101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102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103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103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104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105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106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106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106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107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107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107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108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109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110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110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111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111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112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113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114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115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115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115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116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117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117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117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117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118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119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119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120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121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122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123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124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125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126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127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128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129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130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131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131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131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132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132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133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134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135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136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136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137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138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139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140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141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141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142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143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144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145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145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145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146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146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146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147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148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149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150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151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152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152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152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153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153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154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155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156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157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158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153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159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159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160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160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161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161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161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162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163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164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165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166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167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168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168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169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170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171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172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173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174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175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175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176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177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178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178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179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180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181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181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182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183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184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184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184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185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185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185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186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186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187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188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189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190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168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168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191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170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171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172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173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192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193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193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194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195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196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196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197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198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199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199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200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201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202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202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202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185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185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185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186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186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187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188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203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204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190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168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168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191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170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171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172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173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192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205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205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206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207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208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208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209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210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211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211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212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213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214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214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215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185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185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185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216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216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217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218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219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167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167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168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191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170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171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172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173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192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205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205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206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207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208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208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209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210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211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211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212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220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214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214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214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185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185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185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216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216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217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218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221</v>
      </c>
      <c r="H368" s="90">
        <v>335</v>
      </c>
      <c r="I368" s="130">
        <f>SUM(I34+I184)</f>
        <v>4000</v>
      </c>
      <c r="J368" s="130">
        <f>SUM(J34+J184)</f>
        <v>3000</v>
      </c>
      <c r="K368" s="130">
        <f>SUM(K34+K184)</f>
        <v>3000</v>
      </c>
      <c r="L368" s="130">
        <f>SUM(L34+L184)</f>
        <v>3000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390" t="s">
        <v>222</v>
      </c>
      <c r="E370" s="390"/>
      <c r="F370" s="390"/>
      <c r="G370" s="390"/>
      <c r="H370" s="152"/>
      <c r="I370" s="111"/>
      <c r="J370" s="109"/>
      <c r="K370" s="390" t="s">
        <v>223</v>
      </c>
      <c r="L370" s="390"/>
    </row>
    <row r="371" spans="1:12" ht="18.75" customHeight="1">
      <c r="A371" s="112"/>
      <c r="B371" s="112"/>
      <c r="C371" s="112"/>
      <c r="D371" s="391" t="s">
        <v>224</v>
      </c>
      <c r="E371" s="391"/>
      <c r="F371" s="391"/>
      <c r="G371" s="391"/>
      <c r="I371" s="147" t="s">
        <v>225</v>
      </c>
      <c r="K371" s="398" t="s">
        <v>226</v>
      </c>
      <c r="L371" s="398"/>
    </row>
    <row r="372" spans="1:12" ht="15.75" customHeight="1">
      <c r="D372" s="390" t="s">
        <v>405</v>
      </c>
      <c r="E372" s="390"/>
      <c r="F372" s="390"/>
      <c r="G372" s="390"/>
      <c r="I372" s="14"/>
      <c r="K372" s="14"/>
      <c r="L372" s="14"/>
    </row>
    <row r="373" spans="1:12" ht="15.75" customHeight="1">
      <c r="D373" s="390" t="s">
        <v>406</v>
      </c>
      <c r="E373" s="390"/>
      <c r="F373" s="390"/>
      <c r="G373" s="390"/>
      <c r="I373" s="14"/>
      <c r="K373" s="390" t="s">
        <v>228</v>
      </c>
      <c r="L373" s="390"/>
    </row>
    <row r="374" spans="1:12" ht="25.5" customHeight="1">
      <c r="D374" s="417" t="s">
        <v>493</v>
      </c>
      <c r="E374" s="417"/>
      <c r="F374" s="417"/>
      <c r="G374" s="417"/>
      <c r="H374" s="417"/>
      <c r="I374" s="15" t="s">
        <v>225</v>
      </c>
      <c r="K374" s="398" t="s">
        <v>226</v>
      </c>
      <c r="L374" s="398"/>
    </row>
  </sheetData>
  <mergeCells count="32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D374:H374"/>
    <mergeCell ref="D372:G372"/>
  </mergeCells>
  <pageMargins left="0.7" right="0.7" top="0.75" bottom="0.75" header="0.3" footer="0.3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374"/>
  <sheetViews>
    <sheetView topLeftCell="A27" zoomScaleNormal="100" workbookViewId="0">
      <selection activeCell="D372" sqref="D372:G373"/>
    </sheetView>
  </sheetViews>
  <sheetFormatPr defaultRowHeight="15"/>
  <cols>
    <col min="1" max="4" width="2" style="36" customWidth="1"/>
    <col min="5" max="5" width="2.140625" style="36" customWidth="1"/>
    <col min="6" max="6" width="3" style="149" customWidth="1"/>
    <col min="7" max="7" width="33.71093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6">
      <c r="G1" s="1"/>
      <c r="H1" s="3"/>
      <c r="I1" s="21"/>
      <c r="J1" s="385" t="s">
        <v>0</v>
      </c>
      <c r="K1" s="385"/>
      <c r="L1" s="385"/>
      <c r="M1" s="386"/>
      <c r="N1" s="387"/>
      <c r="O1" s="387"/>
      <c r="P1" s="388"/>
    </row>
    <row r="2" spans="1:16">
      <c r="H2" s="3"/>
      <c r="I2" s="22"/>
      <c r="J2" s="385" t="s">
        <v>1</v>
      </c>
      <c r="K2" s="385"/>
      <c r="L2" s="385"/>
      <c r="M2" s="386"/>
      <c r="N2" s="387"/>
      <c r="O2" s="387"/>
      <c r="P2" s="388"/>
    </row>
    <row r="3" spans="1:16">
      <c r="H3" s="23"/>
      <c r="I3" s="3"/>
      <c r="J3" s="385" t="s">
        <v>2</v>
      </c>
      <c r="K3" s="385"/>
      <c r="L3" s="385"/>
      <c r="M3" s="386"/>
      <c r="N3" s="387"/>
      <c r="O3" s="387"/>
      <c r="P3" s="388"/>
    </row>
    <row r="4" spans="1:16">
      <c r="G4" s="4" t="s">
        <v>3</v>
      </c>
      <c r="H4" s="3"/>
      <c r="I4" s="22"/>
      <c r="J4" s="385" t="s">
        <v>4</v>
      </c>
      <c r="K4" s="385"/>
      <c r="L4" s="385"/>
      <c r="M4" s="386"/>
      <c r="N4" s="387"/>
      <c r="O4" s="387"/>
      <c r="P4" s="388"/>
    </row>
    <row r="5" spans="1:16">
      <c r="H5" s="3"/>
      <c r="I5" s="22"/>
      <c r="J5" s="385" t="s">
        <v>492</v>
      </c>
      <c r="K5" s="385"/>
      <c r="L5" s="385"/>
      <c r="M5" s="386"/>
      <c r="N5" s="387"/>
      <c r="O5" s="387"/>
      <c r="P5" s="388"/>
    </row>
    <row r="6" spans="1:16" ht="6" customHeight="1">
      <c r="H6" s="3"/>
      <c r="I6" s="22"/>
      <c r="J6" s="151"/>
      <c r="K6" s="151"/>
      <c r="L6" s="151"/>
      <c r="M6" s="16"/>
      <c r="N6" s="151"/>
      <c r="O6" s="151"/>
    </row>
    <row r="7" spans="1:16" ht="30" customHeight="1">
      <c r="A7" s="392" t="s">
        <v>5</v>
      </c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16"/>
    </row>
    <row r="8" spans="1:16" ht="11.25" customHeight="1">
      <c r="G8" s="24"/>
      <c r="H8" s="25"/>
      <c r="I8" s="25"/>
      <c r="J8" s="26"/>
      <c r="K8" s="26"/>
      <c r="L8" s="27"/>
      <c r="M8" s="16"/>
    </row>
    <row r="9" spans="1:16" ht="15.75" customHeight="1">
      <c r="A9" s="393" t="s">
        <v>495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16"/>
    </row>
    <row r="10" spans="1:16">
      <c r="A10" s="394" t="s">
        <v>6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16"/>
    </row>
    <row r="11" spans="1:16" ht="7.5" customHeight="1">
      <c r="A11" s="28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6"/>
    </row>
    <row r="12" spans="1:16" ht="15.75" customHeight="1">
      <c r="A12" s="28"/>
      <c r="B12" s="151"/>
      <c r="C12" s="151"/>
      <c r="D12" s="151"/>
      <c r="E12" s="151"/>
      <c r="F12" s="151"/>
      <c r="G12" s="400" t="s">
        <v>7</v>
      </c>
      <c r="H12" s="400"/>
      <c r="I12" s="400"/>
      <c r="J12" s="400"/>
      <c r="K12" s="400"/>
      <c r="L12" s="151"/>
      <c r="M12" s="16"/>
    </row>
    <row r="13" spans="1:16" ht="15.75" customHeight="1">
      <c r="A13" s="401" t="s">
        <v>8</v>
      </c>
      <c r="B13" s="401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16"/>
    </row>
    <row r="14" spans="1:16" ht="12" customHeight="1">
      <c r="G14" s="402" t="s">
        <v>229</v>
      </c>
      <c r="H14" s="402"/>
      <c r="I14" s="402"/>
      <c r="J14" s="402"/>
      <c r="K14" s="402"/>
      <c r="M14" s="16"/>
    </row>
    <row r="15" spans="1:16">
      <c r="G15" s="394" t="s">
        <v>10</v>
      </c>
      <c r="H15" s="394"/>
      <c r="I15" s="394"/>
      <c r="J15" s="394"/>
      <c r="K15" s="394"/>
    </row>
    <row r="16" spans="1:16" ht="15.75" customHeight="1">
      <c r="B16" s="401" t="s">
        <v>11</v>
      </c>
      <c r="C16" s="401"/>
      <c r="D16" s="401"/>
      <c r="E16" s="401"/>
      <c r="F16" s="401"/>
      <c r="G16" s="401"/>
      <c r="H16" s="401"/>
      <c r="I16" s="401"/>
      <c r="J16" s="401"/>
      <c r="K16" s="401"/>
      <c r="L16" s="401"/>
    </row>
    <row r="17" spans="1:13" ht="7.5" customHeight="1"/>
    <row r="18" spans="1:13">
      <c r="G18" s="402" t="s">
        <v>12</v>
      </c>
      <c r="H18" s="402"/>
      <c r="I18" s="402"/>
      <c r="J18" s="402"/>
      <c r="K18" s="402"/>
    </row>
    <row r="19" spans="1:13">
      <c r="G19" s="418" t="s">
        <v>13</v>
      </c>
      <c r="H19" s="418"/>
      <c r="I19" s="418"/>
      <c r="J19" s="418"/>
      <c r="K19" s="418"/>
    </row>
    <row r="20" spans="1:13" ht="6.75" customHeight="1">
      <c r="G20" s="151"/>
      <c r="H20" s="151"/>
      <c r="I20" s="151"/>
      <c r="J20" s="151"/>
      <c r="K20" s="151"/>
    </row>
    <row r="21" spans="1:13">
      <c r="B21" s="22"/>
      <c r="C21" s="22"/>
      <c r="D21" s="22"/>
      <c r="E21" s="419" t="s">
        <v>238</v>
      </c>
      <c r="F21" s="419"/>
      <c r="G21" s="419"/>
      <c r="H21" s="419"/>
      <c r="I21" s="419"/>
      <c r="J21" s="419"/>
      <c r="K21" s="419"/>
      <c r="L21" s="22"/>
    </row>
    <row r="22" spans="1:13" ht="15" customHeight="1">
      <c r="A22" s="420" t="s">
        <v>14</v>
      </c>
      <c r="B22" s="420"/>
      <c r="C22" s="420"/>
      <c r="D22" s="420"/>
      <c r="E22" s="420"/>
      <c r="F22" s="420"/>
      <c r="G22" s="420"/>
      <c r="H22" s="420"/>
      <c r="I22" s="420"/>
      <c r="J22" s="420"/>
      <c r="K22" s="420"/>
      <c r="L22" s="420"/>
      <c r="M22" s="30"/>
    </row>
    <row r="23" spans="1:13">
      <c r="F23" s="36"/>
      <c r="J23" s="5"/>
      <c r="K23" s="13"/>
      <c r="L23" s="6" t="s">
        <v>15</v>
      </c>
      <c r="M23" s="30"/>
    </row>
    <row r="24" spans="1:13">
      <c r="F24" s="36"/>
      <c r="J24" s="31" t="s">
        <v>16</v>
      </c>
      <c r="K24" s="23"/>
      <c r="L24" s="32"/>
      <c r="M24" s="30"/>
    </row>
    <row r="25" spans="1:13">
      <c r="E25" s="151"/>
      <c r="F25" s="150"/>
      <c r="I25" s="34"/>
      <c r="J25" s="34"/>
      <c r="K25" s="35" t="s">
        <v>17</v>
      </c>
      <c r="L25" s="32"/>
      <c r="M25" s="30"/>
    </row>
    <row r="26" spans="1:13">
      <c r="A26" s="421" t="s">
        <v>239</v>
      </c>
      <c r="B26" s="421"/>
      <c r="C26" s="421"/>
      <c r="D26" s="421"/>
      <c r="E26" s="421"/>
      <c r="F26" s="421"/>
      <c r="G26" s="421"/>
      <c r="H26" s="421"/>
      <c r="I26" s="421"/>
      <c r="K26" s="35" t="s">
        <v>18</v>
      </c>
      <c r="L26" s="37" t="s">
        <v>19</v>
      </c>
      <c r="M26" s="30"/>
    </row>
    <row r="27" spans="1:13" ht="29.1" customHeight="1">
      <c r="A27" s="421" t="s">
        <v>240</v>
      </c>
      <c r="B27" s="421"/>
      <c r="C27" s="421"/>
      <c r="D27" s="421"/>
      <c r="E27" s="421"/>
      <c r="F27" s="421"/>
      <c r="G27" s="421"/>
      <c r="H27" s="421"/>
      <c r="I27" s="421"/>
      <c r="J27" s="148" t="s">
        <v>21</v>
      </c>
      <c r="K27" s="113" t="s">
        <v>241</v>
      </c>
      <c r="L27" s="32"/>
      <c r="M27" s="30"/>
    </row>
    <row r="28" spans="1:13">
      <c r="F28" s="36"/>
      <c r="G28" s="39" t="s">
        <v>22</v>
      </c>
      <c r="H28" s="102" t="s">
        <v>242</v>
      </c>
      <c r="I28" s="103"/>
      <c r="J28" s="42"/>
      <c r="K28" s="32"/>
      <c r="L28" s="32"/>
      <c r="M28" s="30"/>
    </row>
    <row r="29" spans="1:13">
      <c r="F29" s="36"/>
      <c r="G29" s="399" t="s">
        <v>23</v>
      </c>
      <c r="H29" s="399"/>
      <c r="I29" s="114" t="s">
        <v>236</v>
      </c>
      <c r="J29" s="43" t="s">
        <v>243</v>
      </c>
      <c r="K29" s="32" t="s">
        <v>244</v>
      </c>
      <c r="L29" s="32" t="s">
        <v>245</v>
      </c>
      <c r="M29" s="30"/>
    </row>
    <row r="30" spans="1:13">
      <c r="A30" s="389" t="s">
        <v>246</v>
      </c>
      <c r="B30" s="389"/>
      <c r="C30" s="389"/>
      <c r="D30" s="389"/>
      <c r="E30" s="389"/>
      <c r="F30" s="389"/>
      <c r="G30" s="389"/>
      <c r="H30" s="389"/>
      <c r="I30" s="389"/>
      <c r="J30" s="44"/>
      <c r="K30" s="44"/>
      <c r="L30" s="45" t="s">
        <v>24</v>
      </c>
      <c r="M30" s="46"/>
    </row>
    <row r="31" spans="1:13" ht="27" customHeight="1">
      <c r="A31" s="403" t="s">
        <v>25</v>
      </c>
      <c r="B31" s="404"/>
      <c r="C31" s="404"/>
      <c r="D31" s="404"/>
      <c r="E31" s="404"/>
      <c r="F31" s="404"/>
      <c r="G31" s="407" t="s">
        <v>26</v>
      </c>
      <c r="H31" s="409" t="s">
        <v>27</v>
      </c>
      <c r="I31" s="411" t="s">
        <v>28</v>
      </c>
      <c r="J31" s="412"/>
      <c r="K31" s="413" t="s">
        <v>29</v>
      </c>
      <c r="L31" s="415" t="s">
        <v>30</v>
      </c>
      <c r="M31" s="46"/>
    </row>
    <row r="32" spans="1:13" ht="58.5" customHeight="1">
      <c r="A32" s="405"/>
      <c r="B32" s="406"/>
      <c r="C32" s="406"/>
      <c r="D32" s="406"/>
      <c r="E32" s="406"/>
      <c r="F32" s="406"/>
      <c r="G32" s="408"/>
      <c r="H32" s="410"/>
      <c r="I32" s="47" t="s">
        <v>31</v>
      </c>
      <c r="J32" s="48" t="s">
        <v>32</v>
      </c>
      <c r="K32" s="414"/>
      <c r="L32" s="416"/>
    </row>
    <row r="33" spans="1:15">
      <c r="A33" s="395" t="s">
        <v>33</v>
      </c>
      <c r="B33" s="396"/>
      <c r="C33" s="396"/>
      <c r="D33" s="396"/>
      <c r="E33" s="396"/>
      <c r="F33" s="397"/>
      <c r="G33" s="7">
        <v>2</v>
      </c>
      <c r="H33" s="8">
        <v>3</v>
      </c>
      <c r="I33" s="9" t="s">
        <v>34</v>
      </c>
      <c r="J33" s="10" t="s">
        <v>35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36</v>
      </c>
      <c r="H34" s="7">
        <v>1</v>
      </c>
      <c r="I34" s="115">
        <f>SUM(I35+I46+I65+I86+I93+I113+I139+I158+I168)</f>
        <v>15020</v>
      </c>
      <c r="J34" s="115">
        <f>SUM(J35+J46+J65+J86+J93+J113+J139+J158+J168)</f>
        <v>13600</v>
      </c>
      <c r="K34" s="116">
        <f>SUM(K35+K46+K65+K86+K93+K113+K139+K158+K168)</f>
        <v>12879.09</v>
      </c>
      <c r="L34" s="115">
        <f>SUM(L35+L46+L65+L86+L93+L113+L139+L158+L168)</f>
        <v>12879.09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37</v>
      </c>
      <c r="H35" s="7">
        <v>2</v>
      </c>
      <c r="I35" s="115">
        <f>SUM(I36+I42)</f>
        <v>6120</v>
      </c>
      <c r="J35" s="115">
        <f>SUM(J36+J42)</f>
        <v>4700</v>
      </c>
      <c r="K35" s="117">
        <f>SUM(K36+K42)</f>
        <v>4700</v>
      </c>
      <c r="L35" s="118">
        <f>SUM(L36+L42)</f>
        <v>4700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38</v>
      </c>
      <c r="H36" s="7">
        <v>3</v>
      </c>
      <c r="I36" s="115">
        <f>SUM(I37)</f>
        <v>6100</v>
      </c>
      <c r="J36" s="115">
        <f>SUM(J37)</f>
        <v>4700</v>
      </c>
      <c r="K36" s="116">
        <f>SUM(K37)</f>
        <v>4700</v>
      </c>
      <c r="L36" s="115">
        <f>SUM(L37)</f>
        <v>4700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38</v>
      </c>
      <c r="H37" s="7">
        <v>4</v>
      </c>
      <c r="I37" s="115">
        <f>SUM(I38+I40)</f>
        <v>6100</v>
      </c>
      <c r="J37" s="115">
        <f t="shared" ref="J37:L38" si="0">SUM(J38)</f>
        <v>4700</v>
      </c>
      <c r="K37" s="115">
        <f t="shared" si="0"/>
        <v>4700</v>
      </c>
      <c r="L37" s="115">
        <f t="shared" si="0"/>
        <v>4700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39</v>
      </c>
      <c r="H38" s="7">
        <v>5</v>
      </c>
      <c r="I38" s="116">
        <f>SUM(I39)</f>
        <v>6100</v>
      </c>
      <c r="J38" s="116">
        <f t="shared" si="0"/>
        <v>4700</v>
      </c>
      <c r="K38" s="116">
        <f t="shared" si="0"/>
        <v>4700</v>
      </c>
      <c r="L38" s="116">
        <f t="shared" si="0"/>
        <v>4700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39</v>
      </c>
      <c r="H39" s="7">
        <v>6</v>
      </c>
      <c r="I39" s="119">
        <v>6100</v>
      </c>
      <c r="J39" s="120">
        <v>4700</v>
      </c>
      <c r="K39" s="120">
        <v>4700</v>
      </c>
      <c r="L39" s="120">
        <v>4700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40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40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41</v>
      </c>
      <c r="H42" s="7">
        <v>9</v>
      </c>
      <c r="I42" s="116">
        <f t="shared" ref="I42:L44" si="1">I43</f>
        <v>20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41</v>
      </c>
      <c r="H43" s="7">
        <v>10</v>
      </c>
      <c r="I43" s="116">
        <f t="shared" si="1"/>
        <v>20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41</v>
      </c>
      <c r="H44" s="7">
        <v>11</v>
      </c>
      <c r="I44" s="115">
        <f t="shared" si="1"/>
        <v>20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41</v>
      </c>
      <c r="H45" s="7">
        <v>12</v>
      </c>
      <c r="I45" s="121">
        <v>20</v>
      </c>
      <c r="J45" s="120">
        <v>0</v>
      </c>
      <c r="K45" s="120">
        <v>0</v>
      </c>
      <c r="L45" s="120">
        <v>0</v>
      </c>
    </row>
    <row r="46" spans="1:15" hidden="1">
      <c r="A46" s="65">
        <v>2</v>
      </c>
      <c r="B46" s="66">
        <v>2</v>
      </c>
      <c r="C46" s="55"/>
      <c r="D46" s="56"/>
      <c r="E46" s="57"/>
      <c r="F46" s="58"/>
      <c r="G46" s="59" t="s">
        <v>42</v>
      </c>
      <c r="H46" s="7">
        <v>13</v>
      </c>
      <c r="I46" s="122">
        <f t="shared" ref="I46:L48" si="2">I47</f>
        <v>0</v>
      </c>
      <c r="J46" s="123">
        <f t="shared" si="2"/>
        <v>0</v>
      </c>
      <c r="K46" s="122">
        <f t="shared" si="2"/>
        <v>0</v>
      </c>
      <c r="L46" s="122">
        <f t="shared" si="2"/>
        <v>0</v>
      </c>
    </row>
    <row r="47" spans="1:15" hidden="1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42</v>
      </c>
      <c r="H47" s="7">
        <v>14</v>
      </c>
      <c r="I47" s="115">
        <f t="shared" si="2"/>
        <v>0</v>
      </c>
      <c r="J47" s="116">
        <f t="shared" si="2"/>
        <v>0</v>
      </c>
      <c r="K47" s="115">
        <f t="shared" si="2"/>
        <v>0</v>
      </c>
      <c r="L47" s="116">
        <f t="shared" si="2"/>
        <v>0</v>
      </c>
    </row>
    <row r="48" spans="1:15" hidden="1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42</v>
      </c>
      <c r="H48" s="7">
        <v>15</v>
      </c>
      <c r="I48" s="115">
        <f t="shared" si="2"/>
        <v>0</v>
      </c>
      <c r="J48" s="116">
        <f t="shared" si="2"/>
        <v>0</v>
      </c>
      <c r="K48" s="118">
        <f t="shared" si="2"/>
        <v>0</v>
      </c>
      <c r="L48" s="118">
        <f t="shared" si="2"/>
        <v>0</v>
      </c>
    </row>
    <row r="49" spans="1:12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42</v>
      </c>
      <c r="H49" s="7">
        <v>16</v>
      </c>
      <c r="I49" s="124">
        <f>SUM(I50:I64)</f>
        <v>0</v>
      </c>
      <c r="J49" s="124">
        <f>SUM(J50:J64)</f>
        <v>0</v>
      </c>
      <c r="K49" s="125">
        <f>SUM(K50:K64)</f>
        <v>0</v>
      </c>
      <c r="L49" s="125">
        <f>SUM(L50:L64)</f>
        <v>0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43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44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45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46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47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48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49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50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51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52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53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54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55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56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2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57</v>
      </c>
      <c r="H64" s="7">
        <v>31</v>
      </c>
      <c r="I64" s="121">
        <v>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58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59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60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60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61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62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63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64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64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61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62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63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65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66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67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68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69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70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70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70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70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71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72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72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72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73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74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75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76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77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77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77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78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79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80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80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80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81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82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83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84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84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84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85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86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86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86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87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88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89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89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89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90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91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92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92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92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92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93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93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93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93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94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94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94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94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95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95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95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96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97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97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97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97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</row>
    <row r="139" spans="1:12">
      <c r="A139" s="83">
        <v>2</v>
      </c>
      <c r="B139" s="49">
        <v>7</v>
      </c>
      <c r="C139" s="49"/>
      <c r="D139" s="50"/>
      <c r="E139" s="50"/>
      <c r="F139" s="52"/>
      <c r="G139" s="51" t="s">
        <v>98</v>
      </c>
      <c r="H139" s="90">
        <v>106</v>
      </c>
      <c r="I139" s="116">
        <f>SUM(I140+I145+I153)</f>
        <v>8900</v>
      </c>
      <c r="J139" s="127">
        <f>SUM(J140+J145+J153)</f>
        <v>8900</v>
      </c>
      <c r="K139" s="116">
        <f>SUM(K140+K145+K153)</f>
        <v>8179.09</v>
      </c>
      <c r="L139" s="115">
        <f>SUM(L140+L145+L153)</f>
        <v>8179.09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99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99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99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100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101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102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103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103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104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105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106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106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106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2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107</v>
      </c>
      <c r="H153" s="90">
        <v>120</v>
      </c>
      <c r="I153" s="116">
        <f t="shared" ref="I153:L154" si="15">I154</f>
        <v>8900</v>
      </c>
      <c r="J153" s="127">
        <f t="shared" si="15"/>
        <v>8900</v>
      </c>
      <c r="K153" s="116">
        <f t="shared" si="15"/>
        <v>8179.09</v>
      </c>
      <c r="L153" s="115">
        <f t="shared" si="15"/>
        <v>8179.09</v>
      </c>
    </row>
    <row r="154" spans="1:12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107</v>
      </c>
      <c r="H154" s="90">
        <v>121</v>
      </c>
      <c r="I154" s="125">
        <f t="shared" si="15"/>
        <v>8900</v>
      </c>
      <c r="J154" s="133">
        <f t="shared" si="15"/>
        <v>8900</v>
      </c>
      <c r="K154" s="125">
        <f t="shared" si="15"/>
        <v>8179.09</v>
      </c>
      <c r="L154" s="124">
        <f t="shared" si="15"/>
        <v>8179.09</v>
      </c>
    </row>
    <row r="155" spans="1:12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107</v>
      </c>
      <c r="H155" s="90">
        <v>122</v>
      </c>
      <c r="I155" s="116">
        <f>SUM(I156:I157)</f>
        <v>8900</v>
      </c>
      <c r="J155" s="127">
        <f>SUM(J156:J157)</f>
        <v>8900</v>
      </c>
      <c r="K155" s="116">
        <f>SUM(K156:K157)</f>
        <v>8179.09</v>
      </c>
      <c r="L155" s="115">
        <f>SUM(L156:L157)</f>
        <v>8179.09</v>
      </c>
    </row>
    <row r="156" spans="1:12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108</v>
      </c>
      <c r="H156" s="90">
        <v>123</v>
      </c>
      <c r="I156" s="135">
        <v>8900</v>
      </c>
      <c r="J156" s="135">
        <v>8900</v>
      </c>
      <c r="K156" s="135">
        <v>8179.09</v>
      </c>
      <c r="L156" s="135">
        <v>8179.09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109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110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110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111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111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112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113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114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115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115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115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116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117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117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117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117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118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119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119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120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121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122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123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124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125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126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127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128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129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130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131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131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131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132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132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133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134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135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136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136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137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138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139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140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141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141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142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143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144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145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145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145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146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146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146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147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148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149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150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151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152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152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152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153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153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154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155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156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157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158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153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159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159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160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160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161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161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161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162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163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164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165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166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167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168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168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169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170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171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172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173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174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175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175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176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177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178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178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179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180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181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181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182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183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184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184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184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185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185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185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186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186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187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188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189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190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168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168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191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170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171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172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173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192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193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193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194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195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196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196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197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198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199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199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200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201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202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202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202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185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185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185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186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186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187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188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203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204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190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168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168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191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170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171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172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173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192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205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205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206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207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208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208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209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210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211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211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212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213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214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214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215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185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185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185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216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216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217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218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219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167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167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168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191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170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171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172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173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192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205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205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206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207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208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208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209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210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211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211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212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220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214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214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214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185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185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185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216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216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217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218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221</v>
      </c>
      <c r="H368" s="90">
        <v>335</v>
      </c>
      <c r="I368" s="130">
        <f>SUM(I34+I184)</f>
        <v>15020</v>
      </c>
      <c r="J368" s="130">
        <f>SUM(J34+J184)</f>
        <v>13600</v>
      </c>
      <c r="K368" s="130">
        <f>SUM(K34+K184)</f>
        <v>12879.09</v>
      </c>
      <c r="L368" s="130">
        <f>SUM(L34+L184)</f>
        <v>12879.09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390" t="s">
        <v>222</v>
      </c>
      <c r="E370" s="390"/>
      <c r="F370" s="390"/>
      <c r="G370" s="390"/>
      <c r="H370" s="152"/>
      <c r="I370" s="111"/>
      <c r="J370" s="109"/>
      <c r="K370" s="390" t="s">
        <v>223</v>
      </c>
      <c r="L370" s="390"/>
    </row>
    <row r="371" spans="1:12" ht="18.75" customHeight="1">
      <c r="A371" s="112"/>
      <c r="B371" s="112"/>
      <c r="C371" s="112"/>
      <c r="D371" s="391" t="s">
        <v>224</v>
      </c>
      <c r="E371" s="391"/>
      <c r="F371" s="391"/>
      <c r="G371" s="391"/>
      <c r="I371" s="147" t="s">
        <v>225</v>
      </c>
      <c r="K371" s="398" t="s">
        <v>226</v>
      </c>
      <c r="L371" s="398"/>
    </row>
    <row r="372" spans="1:12" ht="15.75" customHeight="1">
      <c r="D372" s="390" t="s">
        <v>405</v>
      </c>
      <c r="E372" s="390"/>
      <c r="F372" s="390"/>
      <c r="G372" s="390"/>
      <c r="I372" s="14"/>
      <c r="K372" s="14"/>
      <c r="L372" s="14"/>
    </row>
    <row r="373" spans="1:12" ht="15.75" customHeight="1">
      <c r="D373" s="390" t="s">
        <v>406</v>
      </c>
      <c r="E373" s="390"/>
      <c r="F373" s="390"/>
      <c r="G373" s="390"/>
      <c r="I373" s="14"/>
      <c r="K373" s="390" t="s">
        <v>228</v>
      </c>
      <c r="L373" s="390"/>
    </row>
    <row r="374" spans="1:12" ht="25.5" customHeight="1">
      <c r="D374" s="417" t="s">
        <v>493</v>
      </c>
      <c r="E374" s="417"/>
      <c r="F374" s="417"/>
      <c r="G374" s="417"/>
      <c r="H374" s="417"/>
      <c r="I374" s="15" t="s">
        <v>225</v>
      </c>
      <c r="K374" s="398" t="s">
        <v>226</v>
      </c>
      <c r="L374" s="398"/>
    </row>
  </sheetData>
  <mergeCells count="32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D374:H374"/>
    <mergeCell ref="D372:G372"/>
  </mergeCells>
  <pageMargins left="0.7" right="0.7" top="0.75" bottom="0.75" header="0.3" footer="0.3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374"/>
  <sheetViews>
    <sheetView topLeftCell="A22" zoomScaleNormal="100" workbookViewId="0">
      <selection activeCell="D372" sqref="D372:G373"/>
    </sheetView>
  </sheetViews>
  <sheetFormatPr defaultRowHeight="15"/>
  <cols>
    <col min="1" max="4" width="2" style="36" customWidth="1"/>
    <col min="5" max="5" width="2.140625" style="36" customWidth="1"/>
    <col min="6" max="6" width="3" style="149" customWidth="1"/>
    <col min="7" max="7" width="33.71093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6">
      <c r="G1" s="1"/>
      <c r="H1" s="3"/>
      <c r="I1" s="21"/>
      <c r="J1" s="385" t="s">
        <v>0</v>
      </c>
      <c r="K1" s="385"/>
      <c r="L1" s="385"/>
      <c r="M1" s="386"/>
      <c r="N1" s="387"/>
      <c r="O1" s="387"/>
      <c r="P1" s="388"/>
    </row>
    <row r="2" spans="1:16">
      <c r="H2" s="3"/>
      <c r="I2" s="22"/>
      <c r="J2" s="385" t="s">
        <v>1</v>
      </c>
      <c r="K2" s="385"/>
      <c r="L2" s="385"/>
      <c r="M2" s="386"/>
      <c r="N2" s="387"/>
      <c r="O2" s="387"/>
      <c r="P2" s="388"/>
    </row>
    <row r="3" spans="1:16">
      <c r="H3" s="23"/>
      <c r="I3" s="3"/>
      <c r="J3" s="385" t="s">
        <v>2</v>
      </c>
      <c r="K3" s="385"/>
      <c r="L3" s="385"/>
      <c r="M3" s="386"/>
      <c r="N3" s="387"/>
      <c r="O3" s="387"/>
      <c r="P3" s="388"/>
    </row>
    <row r="4" spans="1:16">
      <c r="G4" s="4" t="s">
        <v>3</v>
      </c>
      <c r="H4" s="3"/>
      <c r="I4" s="22"/>
      <c r="J4" s="385" t="s">
        <v>4</v>
      </c>
      <c r="K4" s="385"/>
      <c r="L4" s="385"/>
      <c r="M4" s="386"/>
      <c r="N4" s="387"/>
      <c r="O4" s="387"/>
      <c r="P4" s="388"/>
    </row>
    <row r="5" spans="1:16">
      <c r="H5" s="3"/>
      <c r="I5" s="22"/>
      <c r="J5" s="385" t="s">
        <v>492</v>
      </c>
      <c r="K5" s="385"/>
      <c r="L5" s="385"/>
      <c r="M5" s="386"/>
      <c r="N5" s="387"/>
      <c r="O5" s="387"/>
      <c r="P5" s="388"/>
    </row>
    <row r="6" spans="1:16" ht="6" customHeight="1">
      <c r="H6" s="3"/>
      <c r="I6" s="22"/>
      <c r="J6" s="151"/>
      <c r="K6" s="151"/>
      <c r="L6" s="151"/>
      <c r="M6" s="16"/>
      <c r="N6" s="151"/>
      <c r="O6" s="151"/>
    </row>
    <row r="7" spans="1:16" ht="30" customHeight="1">
      <c r="A7" s="392" t="s">
        <v>5</v>
      </c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16"/>
    </row>
    <row r="8" spans="1:16" ht="11.25" customHeight="1">
      <c r="G8" s="24"/>
      <c r="H8" s="25"/>
      <c r="I8" s="25"/>
      <c r="J8" s="26"/>
      <c r="K8" s="26"/>
      <c r="L8" s="27"/>
      <c r="M8" s="16"/>
    </row>
    <row r="9" spans="1:16" ht="15.75" customHeight="1">
      <c r="A9" s="393" t="s">
        <v>495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16"/>
    </row>
    <row r="10" spans="1:16">
      <c r="A10" s="394" t="s">
        <v>6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16"/>
    </row>
    <row r="11" spans="1:16" ht="7.5" customHeight="1">
      <c r="A11" s="28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6"/>
    </row>
    <row r="12" spans="1:16" ht="15.75" customHeight="1">
      <c r="A12" s="28"/>
      <c r="B12" s="151"/>
      <c r="C12" s="151"/>
      <c r="D12" s="151"/>
      <c r="E12" s="151"/>
      <c r="F12" s="151"/>
      <c r="G12" s="400" t="s">
        <v>7</v>
      </c>
      <c r="H12" s="400"/>
      <c r="I12" s="400"/>
      <c r="J12" s="400"/>
      <c r="K12" s="400"/>
      <c r="L12" s="151"/>
      <c r="M12" s="16"/>
    </row>
    <row r="13" spans="1:16" ht="15.75" customHeight="1">
      <c r="A13" s="401" t="s">
        <v>8</v>
      </c>
      <c r="B13" s="401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16"/>
    </row>
    <row r="14" spans="1:16" ht="12" customHeight="1">
      <c r="G14" s="402" t="s">
        <v>229</v>
      </c>
      <c r="H14" s="402"/>
      <c r="I14" s="402"/>
      <c r="J14" s="402"/>
      <c r="K14" s="402"/>
      <c r="M14" s="16"/>
    </row>
    <row r="15" spans="1:16">
      <c r="G15" s="394" t="s">
        <v>10</v>
      </c>
      <c r="H15" s="394"/>
      <c r="I15" s="394"/>
      <c r="J15" s="394"/>
      <c r="K15" s="394"/>
    </row>
    <row r="16" spans="1:16" ht="15.75" customHeight="1">
      <c r="B16" s="401" t="s">
        <v>11</v>
      </c>
      <c r="C16" s="401"/>
      <c r="D16" s="401"/>
      <c r="E16" s="401"/>
      <c r="F16" s="401"/>
      <c r="G16" s="401"/>
      <c r="H16" s="401"/>
      <c r="I16" s="401"/>
      <c r="J16" s="401"/>
      <c r="K16" s="401"/>
      <c r="L16" s="401"/>
    </row>
    <row r="17" spans="1:13" ht="7.5" customHeight="1"/>
    <row r="18" spans="1:13">
      <c r="G18" s="402" t="s">
        <v>12</v>
      </c>
      <c r="H18" s="402"/>
      <c r="I18" s="402"/>
      <c r="J18" s="402"/>
      <c r="K18" s="402"/>
    </row>
    <row r="19" spans="1:13">
      <c r="G19" s="418" t="s">
        <v>13</v>
      </c>
      <c r="H19" s="418"/>
      <c r="I19" s="418"/>
      <c r="J19" s="418"/>
      <c r="K19" s="418"/>
    </row>
    <row r="20" spans="1:13" ht="6.75" customHeight="1">
      <c r="G20" s="151"/>
      <c r="H20" s="151"/>
      <c r="I20" s="151"/>
      <c r="J20" s="151"/>
      <c r="K20" s="151"/>
    </row>
    <row r="21" spans="1:13">
      <c r="B21" s="22"/>
      <c r="C21" s="22"/>
      <c r="D21" s="22"/>
      <c r="E21" s="419" t="s">
        <v>247</v>
      </c>
      <c r="F21" s="419"/>
      <c r="G21" s="419"/>
      <c r="H21" s="419"/>
      <c r="I21" s="419"/>
      <c r="J21" s="419"/>
      <c r="K21" s="419"/>
      <c r="L21" s="22"/>
    </row>
    <row r="22" spans="1:13" ht="15" customHeight="1">
      <c r="A22" s="420" t="s">
        <v>14</v>
      </c>
      <c r="B22" s="420"/>
      <c r="C22" s="420"/>
      <c r="D22" s="420"/>
      <c r="E22" s="420"/>
      <c r="F22" s="420"/>
      <c r="G22" s="420"/>
      <c r="H22" s="420"/>
      <c r="I22" s="420"/>
      <c r="J22" s="420"/>
      <c r="K22" s="420"/>
      <c r="L22" s="420"/>
      <c r="M22" s="30"/>
    </row>
    <row r="23" spans="1:13">
      <c r="F23" s="36"/>
      <c r="J23" s="5"/>
      <c r="K23" s="13"/>
      <c r="L23" s="6" t="s">
        <v>15</v>
      </c>
      <c r="M23" s="30"/>
    </row>
    <row r="24" spans="1:13">
      <c r="F24" s="36"/>
      <c r="J24" s="31" t="s">
        <v>16</v>
      </c>
      <c r="K24" s="23"/>
      <c r="L24" s="32"/>
      <c r="M24" s="30"/>
    </row>
    <row r="25" spans="1:13">
      <c r="E25" s="151"/>
      <c r="F25" s="150"/>
      <c r="I25" s="34"/>
      <c r="J25" s="34"/>
      <c r="K25" s="35" t="s">
        <v>17</v>
      </c>
      <c r="L25" s="32"/>
      <c r="M25" s="30"/>
    </row>
    <row r="26" spans="1:13">
      <c r="A26" s="421" t="s">
        <v>248</v>
      </c>
      <c r="B26" s="421"/>
      <c r="C26" s="421"/>
      <c r="D26" s="421"/>
      <c r="E26" s="421"/>
      <c r="F26" s="421"/>
      <c r="G26" s="421"/>
      <c r="H26" s="421"/>
      <c r="I26" s="421"/>
      <c r="K26" s="35" t="s">
        <v>18</v>
      </c>
      <c r="L26" s="37" t="s">
        <v>19</v>
      </c>
      <c r="M26" s="30"/>
    </row>
    <row r="27" spans="1:13">
      <c r="A27" s="421" t="s">
        <v>249</v>
      </c>
      <c r="B27" s="421"/>
      <c r="C27" s="421"/>
      <c r="D27" s="421"/>
      <c r="E27" s="421"/>
      <c r="F27" s="421"/>
      <c r="G27" s="421"/>
      <c r="H27" s="421"/>
      <c r="I27" s="421"/>
      <c r="J27" s="148" t="s">
        <v>21</v>
      </c>
      <c r="K27" s="113" t="s">
        <v>250</v>
      </c>
      <c r="L27" s="32"/>
      <c r="M27" s="30"/>
    </row>
    <row r="28" spans="1:13">
      <c r="F28" s="36"/>
      <c r="G28" s="39" t="s">
        <v>22</v>
      </c>
      <c r="H28" s="102" t="s">
        <v>242</v>
      </c>
      <c r="I28" s="103"/>
      <c r="J28" s="42"/>
      <c r="K28" s="32"/>
      <c r="L28" s="32"/>
      <c r="M28" s="30"/>
    </row>
    <row r="29" spans="1:13">
      <c r="F29" s="36"/>
      <c r="G29" s="399" t="s">
        <v>23</v>
      </c>
      <c r="H29" s="399"/>
      <c r="I29" s="114" t="s">
        <v>251</v>
      </c>
      <c r="J29" s="43" t="s">
        <v>252</v>
      </c>
      <c r="K29" s="32" t="s">
        <v>236</v>
      </c>
      <c r="L29" s="32" t="s">
        <v>236</v>
      </c>
      <c r="M29" s="30"/>
    </row>
    <row r="30" spans="1:13">
      <c r="A30" s="389" t="s">
        <v>246</v>
      </c>
      <c r="B30" s="389"/>
      <c r="C30" s="389"/>
      <c r="D30" s="389"/>
      <c r="E30" s="389"/>
      <c r="F30" s="389"/>
      <c r="G30" s="389"/>
      <c r="H30" s="389"/>
      <c r="I30" s="389"/>
      <c r="J30" s="44"/>
      <c r="K30" s="44"/>
      <c r="L30" s="45" t="s">
        <v>24</v>
      </c>
      <c r="M30" s="46"/>
    </row>
    <row r="31" spans="1:13" ht="27" customHeight="1">
      <c r="A31" s="403" t="s">
        <v>25</v>
      </c>
      <c r="B31" s="404"/>
      <c r="C31" s="404"/>
      <c r="D31" s="404"/>
      <c r="E31" s="404"/>
      <c r="F31" s="404"/>
      <c r="G31" s="407" t="s">
        <v>26</v>
      </c>
      <c r="H31" s="409" t="s">
        <v>27</v>
      </c>
      <c r="I31" s="411" t="s">
        <v>28</v>
      </c>
      <c r="J31" s="412"/>
      <c r="K31" s="413" t="s">
        <v>29</v>
      </c>
      <c r="L31" s="415" t="s">
        <v>30</v>
      </c>
      <c r="M31" s="46"/>
    </row>
    <row r="32" spans="1:13" ht="58.5" customHeight="1">
      <c r="A32" s="405"/>
      <c r="B32" s="406"/>
      <c r="C32" s="406"/>
      <c r="D32" s="406"/>
      <c r="E32" s="406"/>
      <c r="F32" s="406"/>
      <c r="G32" s="408"/>
      <c r="H32" s="410"/>
      <c r="I32" s="47" t="s">
        <v>31</v>
      </c>
      <c r="J32" s="48" t="s">
        <v>32</v>
      </c>
      <c r="K32" s="414"/>
      <c r="L32" s="416"/>
    </row>
    <row r="33" spans="1:15">
      <c r="A33" s="395" t="s">
        <v>33</v>
      </c>
      <c r="B33" s="396"/>
      <c r="C33" s="396"/>
      <c r="D33" s="396"/>
      <c r="E33" s="396"/>
      <c r="F33" s="397"/>
      <c r="G33" s="7">
        <v>2</v>
      </c>
      <c r="H33" s="8">
        <v>3</v>
      </c>
      <c r="I33" s="9" t="s">
        <v>34</v>
      </c>
      <c r="J33" s="10" t="s">
        <v>35</v>
      </c>
      <c r="K33" s="11">
        <v>6</v>
      </c>
      <c r="L33" s="11">
        <v>7</v>
      </c>
    </row>
    <row r="34" spans="1:15" hidden="1">
      <c r="A34" s="49">
        <v>2</v>
      </c>
      <c r="B34" s="49"/>
      <c r="C34" s="50"/>
      <c r="D34" s="51"/>
      <c r="E34" s="49"/>
      <c r="F34" s="52"/>
      <c r="G34" s="51" t="s">
        <v>36</v>
      </c>
      <c r="H34" s="7">
        <v>1</v>
      </c>
      <c r="I34" s="115">
        <f>SUM(I35+I46+I65+I86+I93+I113+I139+I158+I168)</f>
        <v>0</v>
      </c>
      <c r="J34" s="115">
        <f>SUM(J35+J46+J65+J86+J93+J113+J139+J158+J168)</f>
        <v>0</v>
      </c>
      <c r="K34" s="116">
        <f>SUM(K35+K46+K65+K86+K93+K113+K139+K158+K168)</f>
        <v>0</v>
      </c>
      <c r="L34" s="115">
        <f>SUM(L35+L46+L65+L86+L93+L113+L139+L158+L168)</f>
        <v>0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37</v>
      </c>
      <c r="H35" s="7">
        <v>2</v>
      </c>
      <c r="I35" s="115">
        <f>SUM(I36+I42)</f>
        <v>0</v>
      </c>
      <c r="J35" s="115">
        <f>SUM(J36+J42)</f>
        <v>0</v>
      </c>
      <c r="K35" s="117">
        <f>SUM(K36+K42)</f>
        <v>0</v>
      </c>
      <c r="L35" s="118">
        <f>SUM(L36+L42)</f>
        <v>0</v>
      </c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38</v>
      </c>
      <c r="H36" s="7">
        <v>3</v>
      </c>
      <c r="I36" s="115">
        <f>SUM(I37)</f>
        <v>0</v>
      </c>
      <c r="J36" s="115">
        <f>SUM(J37)</f>
        <v>0</v>
      </c>
      <c r="K36" s="116">
        <f>SUM(K37)</f>
        <v>0</v>
      </c>
      <c r="L36" s="115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38</v>
      </c>
      <c r="H37" s="7">
        <v>4</v>
      </c>
      <c r="I37" s="115">
        <f>SUM(I38+I40)</f>
        <v>0</v>
      </c>
      <c r="J37" s="115">
        <f t="shared" ref="J37:L38" si="0">SUM(J38)</f>
        <v>0</v>
      </c>
      <c r="K37" s="115">
        <f t="shared" si="0"/>
        <v>0</v>
      </c>
      <c r="L37" s="115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39</v>
      </c>
      <c r="H38" s="7">
        <v>5</v>
      </c>
      <c r="I38" s="116">
        <f>SUM(I39)</f>
        <v>0</v>
      </c>
      <c r="J38" s="116">
        <f t="shared" si="0"/>
        <v>0</v>
      </c>
      <c r="K38" s="116">
        <f t="shared" si="0"/>
        <v>0</v>
      </c>
      <c r="L38" s="116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39</v>
      </c>
      <c r="H39" s="7">
        <v>6</v>
      </c>
      <c r="I39" s="119">
        <v>0</v>
      </c>
      <c r="J39" s="120">
        <v>0</v>
      </c>
      <c r="K39" s="120">
        <v>0</v>
      </c>
      <c r="L39" s="120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40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40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41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41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41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41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 hidden="1">
      <c r="A46" s="65">
        <v>2</v>
      </c>
      <c r="B46" s="66">
        <v>2</v>
      </c>
      <c r="C46" s="55"/>
      <c r="D46" s="56"/>
      <c r="E46" s="57"/>
      <c r="F46" s="58"/>
      <c r="G46" s="59" t="s">
        <v>42</v>
      </c>
      <c r="H46" s="7">
        <v>13</v>
      </c>
      <c r="I46" s="122">
        <f t="shared" ref="I46:L48" si="2">I47</f>
        <v>0</v>
      </c>
      <c r="J46" s="123">
        <f t="shared" si="2"/>
        <v>0</v>
      </c>
      <c r="K46" s="122">
        <f t="shared" si="2"/>
        <v>0</v>
      </c>
      <c r="L46" s="122">
        <f t="shared" si="2"/>
        <v>0</v>
      </c>
    </row>
    <row r="47" spans="1:15" hidden="1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42</v>
      </c>
      <c r="H47" s="7">
        <v>14</v>
      </c>
      <c r="I47" s="115">
        <f t="shared" si="2"/>
        <v>0</v>
      </c>
      <c r="J47" s="116">
        <f t="shared" si="2"/>
        <v>0</v>
      </c>
      <c r="K47" s="115">
        <f t="shared" si="2"/>
        <v>0</v>
      </c>
      <c r="L47" s="116">
        <f t="shared" si="2"/>
        <v>0</v>
      </c>
    </row>
    <row r="48" spans="1:15" hidden="1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42</v>
      </c>
      <c r="H48" s="7">
        <v>15</v>
      </c>
      <c r="I48" s="115">
        <f t="shared" si="2"/>
        <v>0</v>
      </c>
      <c r="J48" s="116">
        <f t="shared" si="2"/>
        <v>0</v>
      </c>
      <c r="K48" s="118">
        <f t="shared" si="2"/>
        <v>0</v>
      </c>
      <c r="L48" s="118">
        <f t="shared" si="2"/>
        <v>0</v>
      </c>
    </row>
    <row r="49" spans="1:12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42</v>
      </c>
      <c r="H49" s="7">
        <v>16</v>
      </c>
      <c r="I49" s="124">
        <f>SUM(I50:I64)</f>
        <v>0</v>
      </c>
      <c r="J49" s="124">
        <f>SUM(J50:J64)</f>
        <v>0</v>
      </c>
      <c r="K49" s="125">
        <f>SUM(K50:K64)</f>
        <v>0</v>
      </c>
      <c r="L49" s="125">
        <f>SUM(L50:L64)</f>
        <v>0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43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44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45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46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47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48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49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50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51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52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53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54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55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56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2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57</v>
      </c>
      <c r="H64" s="7">
        <v>31</v>
      </c>
      <c r="I64" s="121">
        <v>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58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59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60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60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61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62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63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64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64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61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62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63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65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66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67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68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69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70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70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70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70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71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72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72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72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73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74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75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76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77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77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77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78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79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80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80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80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81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82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83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84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84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84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85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86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86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86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87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88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89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89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89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90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91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92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92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92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92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93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93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93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93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94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94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94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94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95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95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95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96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97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97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97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97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98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99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99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99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100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101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102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103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103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104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105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106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106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106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107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107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107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108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109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110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110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111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111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112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113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114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115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115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115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116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117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117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117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117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118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119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119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120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121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122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123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124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125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126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127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</row>
    <row r="184" spans="1:12" ht="76.5" customHeight="1">
      <c r="A184" s="49">
        <v>3</v>
      </c>
      <c r="B184" s="51"/>
      <c r="C184" s="49"/>
      <c r="D184" s="50"/>
      <c r="E184" s="50"/>
      <c r="F184" s="52"/>
      <c r="G184" s="88" t="s">
        <v>128</v>
      </c>
      <c r="H184" s="90">
        <v>151</v>
      </c>
      <c r="I184" s="115">
        <f>SUM(I185+I238+I303)</f>
        <v>56900</v>
      </c>
      <c r="J184" s="127">
        <f>SUM(J185+J238+J303)</f>
        <v>56900</v>
      </c>
      <c r="K184" s="116">
        <f>SUM(K185+K238+K303)</f>
        <v>12576</v>
      </c>
      <c r="L184" s="115">
        <f>SUM(L185+L238+L303)</f>
        <v>12576</v>
      </c>
    </row>
    <row r="185" spans="1:12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129</v>
      </c>
      <c r="H185" s="90">
        <v>152</v>
      </c>
      <c r="I185" s="115">
        <f>SUM(I186+I209+I216+I228+I232)</f>
        <v>56900</v>
      </c>
      <c r="J185" s="122">
        <f>SUM(J186+J209+J216+J228+J232)</f>
        <v>56900</v>
      </c>
      <c r="K185" s="122">
        <f>SUM(K186+K209+K216+K228+K232)</f>
        <v>12576</v>
      </c>
      <c r="L185" s="122">
        <f>SUM(L186+L209+L216+L228+L232)</f>
        <v>12576</v>
      </c>
    </row>
    <row r="186" spans="1:12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130</v>
      </c>
      <c r="H186" s="90">
        <v>153</v>
      </c>
      <c r="I186" s="122">
        <f>SUM(I187+I190+I195+I201+I206)</f>
        <v>56900</v>
      </c>
      <c r="J186" s="127">
        <f>SUM(J187+J190+J195+J201+J206)</f>
        <v>56900</v>
      </c>
      <c r="K186" s="116">
        <f>SUM(K187+K190+K195+K201+K206)</f>
        <v>12576</v>
      </c>
      <c r="L186" s="115">
        <f>SUM(L187+L190+L195+L201+L206)</f>
        <v>12576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131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131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131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2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132</v>
      </c>
      <c r="H190" s="90">
        <v>157</v>
      </c>
      <c r="I190" s="122">
        <f>I191</f>
        <v>56900</v>
      </c>
      <c r="J190" s="128">
        <f>J191</f>
        <v>56900</v>
      </c>
      <c r="K190" s="123">
        <f>K191</f>
        <v>12576</v>
      </c>
      <c r="L190" s="122">
        <f>L191</f>
        <v>12576</v>
      </c>
    </row>
    <row r="191" spans="1:12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132</v>
      </c>
      <c r="H191" s="90">
        <v>158</v>
      </c>
      <c r="I191" s="115">
        <f>SUM(I192:I194)</f>
        <v>56900</v>
      </c>
      <c r="J191" s="127">
        <f>SUM(J192:J194)</f>
        <v>56900</v>
      </c>
      <c r="K191" s="116">
        <f>SUM(K192:K194)</f>
        <v>12576</v>
      </c>
      <c r="L191" s="115">
        <f>SUM(L192:L194)</f>
        <v>12576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133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134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2" ht="25.5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135</v>
      </c>
      <c r="H194" s="90">
        <v>161</v>
      </c>
      <c r="I194" s="119">
        <v>56900</v>
      </c>
      <c r="J194" s="119">
        <v>56900</v>
      </c>
      <c r="K194" s="119">
        <v>12576</v>
      </c>
      <c r="L194" s="139">
        <v>12576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136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136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137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138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139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140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141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141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142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143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144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145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145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145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146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146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146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147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148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149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150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151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152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152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152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153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153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154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155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156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157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158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153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159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159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160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160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161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161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161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162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163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164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165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166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167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168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168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169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170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171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172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173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174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175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175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176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177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178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178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179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180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181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181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182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183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184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184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184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185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185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185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186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186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187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188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189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190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168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168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191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170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171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172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173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192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193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193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194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195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196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196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197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198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199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199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200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201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202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202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202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185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185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185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186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186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187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188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203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204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190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168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168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191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170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171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172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173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192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205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205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206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207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208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208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209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210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211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211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212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213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214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214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215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185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185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185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216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216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217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218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219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167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167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168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191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170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171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172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173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192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205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205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206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207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208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208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209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210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211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211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212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220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214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214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214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185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185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185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216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216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217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218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221</v>
      </c>
      <c r="H368" s="90">
        <v>335</v>
      </c>
      <c r="I368" s="130">
        <f>SUM(I34+I184)</f>
        <v>56900</v>
      </c>
      <c r="J368" s="130">
        <f>SUM(J34+J184)</f>
        <v>56900</v>
      </c>
      <c r="K368" s="130">
        <f>SUM(K34+K184)</f>
        <v>12576</v>
      </c>
      <c r="L368" s="130">
        <f>SUM(L34+L184)</f>
        <v>12576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390" t="s">
        <v>222</v>
      </c>
      <c r="E370" s="390"/>
      <c r="F370" s="390"/>
      <c r="G370" s="390"/>
      <c r="H370" s="152"/>
      <c r="I370" s="111"/>
      <c r="J370" s="109"/>
      <c r="K370" s="390" t="s">
        <v>223</v>
      </c>
      <c r="L370" s="390"/>
    </row>
    <row r="371" spans="1:12" ht="18.75" customHeight="1">
      <c r="A371" s="112"/>
      <c r="B371" s="112"/>
      <c r="C371" s="112"/>
      <c r="D371" s="391" t="s">
        <v>224</v>
      </c>
      <c r="E371" s="391"/>
      <c r="F371" s="391"/>
      <c r="G371" s="391"/>
      <c r="I371" s="147" t="s">
        <v>225</v>
      </c>
      <c r="K371" s="398" t="s">
        <v>226</v>
      </c>
      <c r="L371" s="398"/>
    </row>
    <row r="372" spans="1:12" ht="15.75" customHeight="1">
      <c r="D372" s="390" t="s">
        <v>405</v>
      </c>
      <c r="E372" s="390"/>
      <c r="F372" s="390"/>
      <c r="G372" s="390"/>
      <c r="I372" s="14"/>
      <c r="K372" s="14"/>
      <c r="L372" s="14"/>
    </row>
    <row r="373" spans="1:12" ht="15.75" customHeight="1">
      <c r="D373" s="390" t="s">
        <v>406</v>
      </c>
      <c r="E373" s="390"/>
      <c r="F373" s="390"/>
      <c r="G373" s="390"/>
      <c r="I373" s="14"/>
      <c r="K373" s="390" t="s">
        <v>228</v>
      </c>
      <c r="L373" s="390"/>
    </row>
    <row r="374" spans="1:12" ht="25.5" customHeight="1">
      <c r="D374" s="417" t="s">
        <v>493</v>
      </c>
      <c r="E374" s="417"/>
      <c r="F374" s="417"/>
      <c r="G374" s="417"/>
      <c r="H374" s="417"/>
      <c r="I374" s="15" t="s">
        <v>225</v>
      </c>
      <c r="K374" s="398" t="s">
        <v>226</v>
      </c>
      <c r="L374" s="398"/>
    </row>
  </sheetData>
  <mergeCells count="32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D374:H374"/>
    <mergeCell ref="D372:G372"/>
  </mergeCells>
  <pageMargins left="0.7" right="0.7" top="0.75" bottom="0.75" header="0.3" footer="0.3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374"/>
  <sheetViews>
    <sheetView topLeftCell="A8" zoomScaleNormal="100" workbookViewId="0">
      <selection activeCell="D372" sqref="D372:G373"/>
    </sheetView>
  </sheetViews>
  <sheetFormatPr defaultRowHeight="15"/>
  <cols>
    <col min="1" max="4" width="2" style="36" customWidth="1"/>
    <col min="5" max="5" width="2.140625" style="36" customWidth="1"/>
    <col min="6" max="6" width="3" style="149" customWidth="1"/>
    <col min="7" max="7" width="33.71093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6">
      <c r="G1" s="1"/>
      <c r="H1" s="3"/>
      <c r="I1" s="21"/>
      <c r="J1" s="385" t="s">
        <v>0</v>
      </c>
      <c r="K1" s="385"/>
      <c r="L1" s="385"/>
      <c r="M1" s="386"/>
      <c r="N1" s="387"/>
      <c r="O1" s="387"/>
      <c r="P1" s="388"/>
    </row>
    <row r="2" spans="1:16">
      <c r="H2" s="3"/>
      <c r="I2" s="22"/>
      <c r="J2" s="385" t="s">
        <v>1</v>
      </c>
      <c r="K2" s="385"/>
      <c r="L2" s="385"/>
      <c r="M2" s="386"/>
      <c r="N2" s="387"/>
      <c r="O2" s="387"/>
      <c r="P2" s="388"/>
    </row>
    <row r="3" spans="1:16">
      <c r="H3" s="23"/>
      <c r="I3" s="3"/>
      <c r="J3" s="385" t="s">
        <v>2</v>
      </c>
      <c r="K3" s="385"/>
      <c r="L3" s="385"/>
      <c r="M3" s="386"/>
      <c r="N3" s="387"/>
      <c r="O3" s="387"/>
      <c r="P3" s="388"/>
    </row>
    <row r="4" spans="1:16">
      <c r="G4" s="4" t="s">
        <v>3</v>
      </c>
      <c r="H4" s="3"/>
      <c r="I4" s="22"/>
      <c r="J4" s="385" t="s">
        <v>4</v>
      </c>
      <c r="K4" s="385"/>
      <c r="L4" s="385"/>
      <c r="M4" s="386"/>
      <c r="N4" s="387"/>
      <c r="O4" s="387"/>
      <c r="P4" s="388"/>
    </row>
    <row r="5" spans="1:16">
      <c r="H5" s="3"/>
      <c r="I5" s="22"/>
      <c r="J5" s="385" t="s">
        <v>492</v>
      </c>
      <c r="K5" s="385"/>
      <c r="L5" s="385"/>
      <c r="M5" s="386"/>
      <c r="N5" s="387"/>
      <c r="O5" s="387"/>
      <c r="P5" s="388"/>
    </row>
    <row r="6" spans="1:16" ht="6" customHeight="1">
      <c r="H6" s="3"/>
      <c r="I6" s="22"/>
      <c r="J6" s="151"/>
      <c r="K6" s="151"/>
      <c r="L6" s="151"/>
      <c r="M6" s="16"/>
      <c r="N6" s="151"/>
      <c r="O6" s="151"/>
    </row>
    <row r="7" spans="1:16" ht="30" customHeight="1">
      <c r="A7" s="392" t="s">
        <v>5</v>
      </c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16"/>
    </row>
    <row r="8" spans="1:16" ht="11.25" customHeight="1">
      <c r="G8" s="24"/>
      <c r="H8" s="25"/>
      <c r="I8" s="25"/>
      <c r="J8" s="26"/>
      <c r="K8" s="26"/>
      <c r="L8" s="27"/>
      <c r="M8" s="16"/>
    </row>
    <row r="9" spans="1:16" ht="15.75" customHeight="1">
      <c r="A9" s="393" t="s">
        <v>495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16"/>
    </row>
    <row r="10" spans="1:16">
      <c r="A10" s="394" t="s">
        <v>6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16"/>
    </row>
    <row r="11" spans="1:16" ht="7.5" customHeight="1">
      <c r="A11" s="28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6"/>
    </row>
    <row r="12" spans="1:16" ht="15.75" customHeight="1">
      <c r="A12" s="28"/>
      <c r="B12" s="151"/>
      <c r="C12" s="151"/>
      <c r="D12" s="151"/>
      <c r="E12" s="151"/>
      <c r="F12" s="151"/>
      <c r="G12" s="400" t="s">
        <v>7</v>
      </c>
      <c r="H12" s="400"/>
      <c r="I12" s="400"/>
      <c r="J12" s="400"/>
      <c r="K12" s="400"/>
      <c r="L12" s="151"/>
      <c r="M12" s="16"/>
    </row>
    <row r="13" spans="1:16" ht="15.75" customHeight="1">
      <c r="A13" s="401" t="s">
        <v>8</v>
      </c>
      <c r="B13" s="401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16"/>
    </row>
    <row r="14" spans="1:16" ht="12" customHeight="1">
      <c r="G14" s="402" t="s">
        <v>229</v>
      </c>
      <c r="H14" s="402"/>
      <c r="I14" s="402"/>
      <c r="J14" s="402"/>
      <c r="K14" s="402"/>
      <c r="M14" s="16"/>
    </row>
    <row r="15" spans="1:16">
      <c r="G15" s="394" t="s">
        <v>10</v>
      </c>
      <c r="H15" s="394"/>
      <c r="I15" s="394"/>
      <c r="J15" s="394"/>
      <c r="K15" s="394"/>
    </row>
    <row r="16" spans="1:16" ht="15.75" customHeight="1">
      <c r="B16" s="401" t="s">
        <v>11</v>
      </c>
      <c r="C16" s="401"/>
      <c r="D16" s="401"/>
      <c r="E16" s="401"/>
      <c r="F16" s="401"/>
      <c r="G16" s="401"/>
      <c r="H16" s="401"/>
      <c r="I16" s="401"/>
      <c r="J16" s="401"/>
      <c r="K16" s="401"/>
      <c r="L16" s="401"/>
    </row>
    <row r="17" spans="1:13" ht="7.5" customHeight="1"/>
    <row r="18" spans="1:13">
      <c r="G18" s="402" t="s">
        <v>12</v>
      </c>
      <c r="H18" s="402"/>
      <c r="I18" s="402"/>
      <c r="J18" s="402"/>
      <c r="K18" s="402"/>
    </row>
    <row r="19" spans="1:13">
      <c r="G19" s="418" t="s">
        <v>13</v>
      </c>
      <c r="H19" s="418"/>
      <c r="I19" s="418"/>
      <c r="J19" s="418"/>
      <c r="K19" s="418"/>
    </row>
    <row r="20" spans="1:13" ht="6.75" customHeight="1">
      <c r="G20" s="151"/>
      <c r="H20" s="151"/>
      <c r="I20" s="151"/>
      <c r="J20" s="151"/>
      <c r="K20" s="151"/>
    </row>
    <row r="21" spans="1:13">
      <c r="B21" s="22"/>
      <c r="C21" s="22"/>
      <c r="D21" s="22"/>
      <c r="E21" s="419" t="s">
        <v>230</v>
      </c>
      <c r="F21" s="419"/>
      <c r="G21" s="419"/>
      <c r="H21" s="419"/>
      <c r="I21" s="419"/>
      <c r="J21" s="419"/>
      <c r="K21" s="419"/>
      <c r="L21" s="22"/>
    </row>
    <row r="22" spans="1:13" ht="15" customHeight="1">
      <c r="A22" s="420" t="s">
        <v>14</v>
      </c>
      <c r="B22" s="420"/>
      <c r="C22" s="420"/>
      <c r="D22" s="420"/>
      <c r="E22" s="420"/>
      <c r="F22" s="420"/>
      <c r="G22" s="420"/>
      <c r="H22" s="420"/>
      <c r="I22" s="420"/>
      <c r="J22" s="420"/>
      <c r="K22" s="420"/>
      <c r="L22" s="420"/>
      <c r="M22" s="30"/>
    </row>
    <row r="23" spans="1:13">
      <c r="F23" s="36"/>
      <c r="J23" s="5"/>
      <c r="K23" s="13"/>
      <c r="L23" s="6" t="s">
        <v>15</v>
      </c>
      <c r="M23" s="30"/>
    </row>
    <row r="24" spans="1:13">
      <c r="F24" s="36"/>
      <c r="J24" s="31" t="s">
        <v>16</v>
      </c>
      <c r="K24" s="23"/>
      <c r="L24" s="32"/>
      <c r="M24" s="30"/>
    </row>
    <row r="25" spans="1:13">
      <c r="E25" s="151"/>
      <c r="F25" s="150"/>
      <c r="I25" s="34"/>
      <c r="J25" s="34"/>
      <c r="K25" s="35" t="s">
        <v>17</v>
      </c>
      <c r="L25" s="32"/>
      <c r="M25" s="30"/>
    </row>
    <row r="26" spans="1:13">
      <c r="A26" s="421" t="s">
        <v>231</v>
      </c>
      <c r="B26" s="421"/>
      <c r="C26" s="421"/>
      <c r="D26" s="421"/>
      <c r="E26" s="421"/>
      <c r="F26" s="421"/>
      <c r="G26" s="421"/>
      <c r="H26" s="421"/>
      <c r="I26" s="421"/>
      <c r="K26" s="35" t="s">
        <v>18</v>
      </c>
      <c r="L26" s="37" t="s">
        <v>19</v>
      </c>
      <c r="M26" s="30"/>
    </row>
    <row r="27" spans="1:13" ht="29.1" customHeight="1">
      <c r="A27" s="421" t="s">
        <v>253</v>
      </c>
      <c r="B27" s="421"/>
      <c r="C27" s="421"/>
      <c r="D27" s="421"/>
      <c r="E27" s="421"/>
      <c r="F27" s="421"/>
      <c r="G27" s="421"/>
      <c r="H27" s="421"/>
      <c r="I27" s="421"/>
      <c r="J27" s="148" t="s">
        <v>21</v>
      </c>
      <c r="K27" s="113" t="s">
        <v>233</v>
      </c>
      <c r="L27" s="32"/>
      <c r="M27" s="30"/>
    </row>
    <row r="28" spans="1:13">
      <c r="F28" s="36"/>
      <c r="G28" s="39" t="s">
        <v>22</v>
      </c>
      <c r="H28" s="102" t="s">
        <v>242</v>
      </c>
      <c r="I28" s="103"/>
      <c r="J28" s="42"/>
      <c r="K28" s="32"/>
      <c r="L28" s="32"/>
      <c r="M28" s="30"/>
    </row>
    <row r="29" spans="1:13">
      <c r="F29" s="36"/>
      <c r="G29" s="399" t="s">
        <v>23</v>
      </c>
      <c r="H29" s="399"/>
      <c r="I29" s="114" t="s">
        <v>235</v>
      </c>
      <c r="J29" s="43" t="s">
        <v>236</v>
      </c>
      <c r="K29" s="32" t="s">
        <v>236</v>
      </c>
      <c r="L29" s="32" t="s">
        <v>236</v>
      </c>
      <c r="M29" s="30"/>
    </row>
    <row r="30" spans="1:13">
      <c r="A30" s="389" t="s">
        <v>246</v>
      </c>
      <c r="B30" s="389"/>
      <c r="C30" s="389"/>
      <c r="D30" s="389"/>
      <c r="E30" s="389"/>
      <c r="F30" s="389"/>
      <c r="G30" s="389"/>
      <c r="H30" s="389"/>
      <c r="I30" s="389"/>
      <c r="J30" s="44"/>
      <c r="K30" s="44"/>
      <c r="L30" s="45" t="s">
        <v>24</v>
      </c>
      <c r="M30" s="46"/>
    </row>
    <row r="31" spans="1:13" ht="27" customHeight="1">
      <c r="A31" s="403" t="s">
        <v>25</v>
      </c>
      <c r="B31" s="404"/>
      <c r="C31" s="404"/>
      <c r="D31" s="404"/>
      <c r="E31" s="404"/>
      <c r="F31" s="404"/>
      <c r="G31" s="407" t="s">
        <v>26</v>
      </c>
      <c r="H31" s="409" t="s">
        <v>27</v>
      </c>
      <c r="I31" s="411" t="s">
        <v>28</v>
      </c>
      <c r="J31" s="412"/>
      <c r="K31" s="413" t="s">
        <v>29</v>
      </c>
      <c r="L31" s="415" t="s">
        <v>30</v>
      </c>
      <c r="M31" s="46"/>
    </row>
    <row r="32" spans="1:13" ht="58.5" customHeight="1">
      <c r="A32" s="405"/>
      <c r="B32" s="406"/>
      <c r="C32" s="406"/>
      <c r="D32" s="406"/>
      <c r="E32" s="406"/>
      <c r="F32" s="406"/>
      <c r="G32" s="408"/>
      <c r="H32" s="410"/>
      <c r="I32" s="47" t="s">
        <v>31</v>
      </c>
      <c r="J32" s="48" t="s">
        <v>32</v>
      </c>
      <c r="K32" s="414"/>
      <c r="L32" s="416"/>
    </row>
    <row r="33" spans="1:15">
      <c r="A33" s="395" t="s">
        <v>33</v>
      </c>
      <c r="B33" s="396"/>
      <c r="C33" s="396"/>
      <c r="D33" s="396"/>
      <c r="E33" s="396"/>
      <c r="F33" s="397"/>
      <c r="G33" s="7">
        <v>2</v>
      </c>
      <c r="H33" s="8">
        <v>3</v>
      </c>
      <c r="I33" s="9" t="s">
        <v>34</v>
      </c>
      <c r="J33" s="10" t="s">
        <v>35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36</v>
      </c>
      <c r="H34" s="7">
        <v>1</v>
      </c>
      <c r="I34" s="115">
        <f>SUM(I35+I46+I65+I86+I93+I113+I139+I158+I168)</f>
        <v>26300</v>
      </c>
      <c r="J34" s="115">
        <f>SUM(J35+J46+J65+J86+J93+J113+J139+J158+J168)</f>
        <v>26300</v>
      </c>
      <c r="K34" s="116">
        <f>SUM(K35+K46+K65+K86+K93+K113+K139+K158+K168)</f>
        <v>23310</v>
      </c>
      <c r="L34" s="115">
        <f>SUM(L35+L46+L65+L86+L93+L113+L139+L158+L168)</f>
        <v>23310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37</v>
      </c>
      <c r="H35" s="7">
        <v>2</v>
      </c>
      <c r="I35" s="115">
        <f>SUM(I36+I42)</f>
        <v>0</v>
      </c>
      <c r="J35" s="115">
        <f>SUM(J36+J42)</f>
        <v>0</v>
      </c>
      <c r="K35" s="117">
        <f>SUM(K36+K42)</f>
        <v>0</v>
      </c>
      <c r="L35" s="118">
        <f>SUM(L36+L42)</f>
        <v>0</v>
      </c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38</v>
      </c>
      <c r="H36" s="7">
        <v>3</v>
      </c>
      <c r="I36" s="115">
        <f>SUM(I37)</f>
        <v>0</v>
      </c>
      <c r="J36" s="115">
        <f>SUM(J37)</f>
        <v>0</v>
      </c>
      <c r="K36" s="116">
        <f>SUM(K37)</f>
        <v>0</v>
      </c>
      <c r="L36" s="115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38</v>
      </c>
      <c r="H37" s="7">
        <v>4</v>
      </c>
      <c r="I37" s="115">
        <f>SUM(I38+I40)</f>
        <v>0</v>
      </c>
      <c r="J37" s="115">
        <f t="shared" ref="J37:L38" si="0">SUM(J38)</f>
        <v>0</v>
      </c>
      <c r="K37" s="115">
        <f t="shared" si="0"/>
        <v>0</v>
      </c>
      <c r="L37" s="115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39</v>
      </c>
      <c r="H38" s="7">
        <v>5</v>
      </c>
      <c r="I38" s="116">
        <f>SUM(I39)</f>
        <v>0</v>
      </c>
      <c r="J38" s="116">
        <f t="shared" si="0"/>
        <v>0</v>
      </c>
      <c r="K38" s="116">
        <f t="shared" si="0"/>
        <v>0</v>
      </c>
      <c r="L38" s="116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39</v>
      </c>
      <c r="H39" s="7">
        <v>6</v>
      </c>
      <c r="I39" s="119">
        <v>0</v>
      </c>
      <c r="J39" s="120">
        <v>0</v>
      </c>
      <c r="K39" s="120">
        <v>0</v>
      </c>
      <c r="L39" s="120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40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40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41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41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41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41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42</v>
      </c>
      <c r="H46" s="7">
        <v>13</v>
      </c>
      <c r="I46" s="122">
        <f t="shared" ref="I46:L48" si="2">I47</f>
        <v>26300</v>
      </c>
      <c r="J46" s="123">
        <f t="shared" si="2"/>
        <v>26300</v>
      </c>
      <c r="K46" s="122">
        <f t="shared" si="2"/>
        <v>23310</v>
      </c>
      <c r="L46" s="122">
        <f t="shared" si="2"/>
        <v>23310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42</v>
      </c>
      <c r="H47" s="7">
        <v>14</v>
      </c>
      <c r="I47" s="115">
        <f t="shared" si="2"/>
        <v>26300</v>
      </c>
      <c r="J47" s="116">
        <f t="shared" si="2"/>
        <v>26300</v>
      </c>
      <c r="K47" s="115">
        <f t="shared" si="2"/>
        <v>23310</v>
      </c>
      <c r="L47" s="116">
        <f t="shared" si="2"/>
        <v>23310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42</v>
      </c>
      <c r="H48" s="7">
        <v>15</v>
      </c>
      <c r="I48" s="115">
        <f t="shared" si="2"/>
        <v>26300</v>
      </c>
      <c r="J48" s="116">
        <f t="shared" si="2"/>
        <v>26300</v>
      </c>
      <c r="K48" s="118">
        <f t="shared" si="2"/>
        <v>23310</v>
      </c>
      <c r="L48" s="118">
        <f t="shared" si="2"/>
        <v>23310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42</v>
      </c>
      <c r="H49" s="7">
        <v>16</v>
      </c>
      <c r="I49" s="124">
        <f>SUM(I50:I64)</f>
        <v>26300</v>
      </c>
      <c r="J49" s="124">
        <f>SUM(J50:J64)</f>
        <v>26300</v>
      </c>
      <c r="K49" s="125">
        <f>SUM(K50:K64)</f>
        <v>23310</v>
      </c>
      <c r="L49" s="125">
        <f>SUM(L50:L64)</f>
        <v>23310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43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44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45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46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47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48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49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50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51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52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53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54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55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56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57</v>
      </c>
      <c r="H64" s="7">
        <v>31</v>
      </c>
      <c r="I64" s="121">
        <v>26300</v>
      </c>
      <c r="J64" s="120">
        <v>26300</v>
      </c>
      <c r="K64" s="120">
        <v>23310</v>
      </c>
      <c r="L64" s="120">
        <v>23310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58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59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60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60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61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62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63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64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64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61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62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63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65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66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67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68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69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70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70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70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70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71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72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72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72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73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74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75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76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77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77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77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78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79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80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80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80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81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82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83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84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84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84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85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86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86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86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87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88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89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89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89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90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91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92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92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92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92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93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93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93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93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94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94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94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94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95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95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95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96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97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97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97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97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98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99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99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99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100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101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102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103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103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104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105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106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106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106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107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107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107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108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109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110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110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111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111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112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113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114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115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115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115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116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117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117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117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117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118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119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119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120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121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122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123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124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125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126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127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128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129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130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131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131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131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132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132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133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134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135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136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136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137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138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139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140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141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141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142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143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144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145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145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145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146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146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146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147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148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149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150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151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152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152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152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153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153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154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155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156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157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158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153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159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159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160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160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161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161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161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162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163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164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165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166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167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168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168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169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170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171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172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173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174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175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175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176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177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178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178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179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180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181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181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182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183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184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184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184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185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185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185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186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186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187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188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189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190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168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168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191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170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171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172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173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192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193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193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194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195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196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196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197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198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199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199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200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201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202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202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202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185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185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185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186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186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187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188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203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204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190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168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168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191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170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171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172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173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192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205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205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206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207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208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208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209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210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211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211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212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213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214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214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215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185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185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185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216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216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217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218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219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167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167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168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191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170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171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172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173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192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205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205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206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207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208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208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209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210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211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211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212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220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214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214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214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185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185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185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216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216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217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218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221</v>
      </c>
      <c r="H368" s="90">
        <v>335</v>
      </c>
      <c r="I368" s="130">
        <f>SUM(I34+I184)</f>
        <v>26300</v>
      </c>
      <c r="J368" s="130">
        <f>SUM(J34+J184)</f>
        <v>26300</v>
      </c>
      <c r="K368" s="130">
        <f>SUM(K34+K184)</f>
        <v>23310</v>
      </c>
      <c r="L368" s="130">
        <f>SUM(L34+L184)</f>
        <v>23310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390" t="s">
        <v>222</v>
      </c>
      <c r="E370" s="390"/>
      <c r="F370" s="390"/>
      <c r="G370" s="390"/>
      <c r="H370" s="152"/>
      <c r="I370" s="111"/>
      <c r="J370" s="109"/>
      <c r="K370" s="390" t="s">
        <v>223</v>
      </c>
      <c r="L370" s="390"/>
    </row>
    <row r="371" spans="1:12" ht="18.75" customHeight="1">
      <c r="A371" s="112"/>
      <c r="B371" s="112"/>
      <c r="C371" s="112"/>
      <c r="D371" s="391" t="s">
        <v>224</v>
      </c>
      <c r="E371" s="391"/>
      <c r="F371" s="391"/>
      <c r="G371" s="391"/>
      <c r="I371" s="147" t="s">
        <v>225</v>
      </c>
      <c r="K371" s="398" t="s">
        <v>226</v>
      </c>
      <c r="L371" s="398"/>
    </row>
    <row r="372" spans="1:12" ht="15.75" customHeight="1">
      <c r="D372" s="390" t="s">
        <v>405</v>
      </c>
      <c r="E372" s="390"/>
      <c r="F372" s="390"/>
      <c r="G372" s="390"/>
      <c r="I372" s="14"/>
      <c r="K372" s="14"/>
      <c r="L372" s="14"/>
    </row>
    <row r="373" spans="1:12" ht="15.75" customHeight="1">
      <c r="D373" s="390" t="s">
        <v>406</v>
      </c>
      <c r="E373" s="390"/>
      <c r="F373" s="390"/>
      <c r="G373" s="390"/>
      <c r="I373" s="14"/>
      <c r="K373" s="390" t="s">
        <v>228</v>
      </c>
      <c r="L373" s="390"/>
    </row>
    <row r="374" spans="1:12" ht="25.5" customHeight="1">
      <c r="D374" s="417" t="s">
        <v>493</v>
      </c>
      <c r="E374" s="417"/>
      <c r="F374" s="417"/>
      <c r="G374" s="417"/>
      <c r="H374" s="417"/>
      <c r="I374" s="15" t="s">
        <v>225</v>
      </c>
      <c r="K374" s="398" t="s">
        <v>226</v>
      </c>
      <c r="L374" s="398"/>
    </row>
  </sheetData>
  <mergeCells count="32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D374:H374"/>
    <mergeCell ref="D372:G372"/>
  </mergeCells>
  <pageMargins left="0.7" right="0.7" top="0.75" bottom="0.75" header="0.3" footer="0.3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374"/>
  <sheetViews>
    <sheetView topLeftCell="A22" zoomScaleNormal="100" workbookViewId="0">
      <selection activeCell="D372" sqref="D372:G373"/>
    </sheetView>
  </sheetViews>
  <sheetFormatPr defaultRowHeight="15"/>
  <cols>
    <col min="1" max="4" width="2" style="36" customWidth="1"/>
    <col min="5" max="5" width="2.140625" style="36" customWidth="1"/>
    <col min="6" max="6" width="3" style="149" customWidth="1"/>
    <col min="7" max="7" width="33.71093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6">
      <c r="G1" s="1"/>
      <c r="H1" s="3"/>
      <c r="I1" s="21"/>
      <c r="J1" s="385" t="s">
        <v>0</v>
      </c>
      <c r="K1" s="385"/>
      <c r="L1" s="385"/>
      <c r="M1" s="386"/>
      <c r="N1" s="387"/>
      <c r="O1" s="387"/>
      <c r="P1" s="388"/>
    </row>
    <row r="2" spans="1:16">
      <c r="H2" s="3"/>
      <c r="I2" s="22"/>
      <c r="J2" s="385" t="s">
        <v>1</v>
      </c>
      <c r="K2" s="385"/>
      <c r="L2" s="385"/>
      <c r="M2" s="386"/>
      <c r="N2" s="387"/>
      <c r="O2" s="387"/>
      <c r="P2" s="388"/>
    </row>
    <row r="3" spans="1:16">
      <c r="H3" s="23"/>
      <c r="I3" s="3"/>
      <c r="J3" s="385" t="s">
        <v>2</v>
      </c>
      <c r="K3" s="385"/>
      <c r="L3" s="385"/>
      <c r="M3" s="386"/>
      <c r="N3" s="387"/>
      <c r="O3" s="387"/>
      <c r="P3" s="388"/>
    </row>
    <row r="4" spans="1:16">
      <c r="G4" s="4" t="s">
        <v>3</v>
      </c>
      <c r="H4" s="3"/>
      <c r="I4" s="22"/>
      <c r="J4" s="385" t="s">
        <v>4</v>
      </c>
      <c r="K4" s="385"/>
      <c r="L4" s="385"/>
      <c r="M4" s="386"/>
      <c r="N4" s="387"/>
      <c r="O4" s="387"/>
      <c r="P4" s="388"/>
    </row>
    <row r="5" spans="1:16">
      <c r="H5" s="3"/>
      <c r="I5" s="22"/>
      <c r="J5" s="385" t="s">
        <v>492</v>
      </c>
      <c r="K5" s="385"/>
      <c r="L5" s="385"/>
      <c r="M5" s="386"/>
      <c r="N5" s="387"/>
      <c r="O5" s="387"/>
      <c r="P5" s="388"/>
    </row>
    <row r="6" spans="1:16" ht="6" customHeight="1">
      <c r="H6" s="3"/>
      <c r="I6" s="22"/>
      <c r="J6" s="151"/>
      <c r="K6" s="151"/>
      <c r="L6" s="151"/>
      <c r="M6" s="16"/>
      <c r="N6" s="151"/>
      <c r="O6" s="151"/>
    </row>
    <row r="7" spans="1:16" ht="30" customHeight="1">
      <c r="A7" s="392" t="s">
        <v>5</v>
      </c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16"/>
    </row>
    <row r="8" spans="1:16" ht="11.25" customHeight="1">
      <c r="G8" s="24"/>
      <c r="H8" s="25"/>
      <c r="I8" s="25"/>
      <c r="J8" s="26"/>
      <c r="K8" s="26"/>
      <c r="L8" s="27"/>
      <c r="M8" s="16"/>
    </row>
    <row r="9" spans="1:16" ht="15.75" customHeight="1">
      <c r="A9" s="393" t="s">
        <v>495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16"/>
    </row>
    <row r="10" spans="1:16">
      <c r="A10" s="394" t="s">
        <v>6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16"/>
    </row>
    <row r="11" spans="1:16" ht="7.5" customHeight="1">
      <c r="A11" s="28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6"/>
    </row>
    <row r="12" spans="1:16" ht="15.75" customHeight="1">
      <c r="A12" s="28"/>
      <c r="B12" s="151"/>
      <c r="C12" s="151"/>
      <c r="D12" s="151"/>
      <c r="E12" s="151"/>
      <c r="F12" s="151"/>
      <c r="G12" s="400" t="s">
        <v>7</v>
      </c>
      <c r="H12" s="400"/>
      <c r="I12" s="400"/>
      <c r="J12" s="400"/>
      <c r="K12" s="400"/>
      <c r="L12" s="151"/>
      <c r="M12" s="16"/>
    </row>
    <row r="13" spans="1:16" ht="15.75" customHeight="1">
      <c r="A13" s="401" t="s">
        <v>8</v>
      </c>
      <c r="B13" s="401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16"/>
    </row>
    <row r="14" spans="1:16" ht="12" customHeight="1">
      <c r="G14" s="402" t="s">
        <v>229</v>
      </c>
      <c r="H14" s="402"/>
      <c r="I14" s="402"/>
      <c r="J14" s="402"/>
      <c r="K14" s="402"/>
      <c r="M14" s="16"/>
    </row>
    <row r="15" spans="1:16">
      <c r="G15" s="394" t="s">
        <v>10</v>
      </c>
      <c r="H15" s="394"/>
      <c r="I15" s="394"/>
      <c r="J15" s="394"/>
      <c r="K15" s="394"/>
    </row>
    <row r="16" spans="1:16" ht="15.75" customHeight="1">
      <c r="B16" s="401" t="s">
        <v>11</v>
      </c>
      <c r="C16" s="401"/>
      <c r="D16" s="401"/>
      <c r="E16" s="401"/>
      <c r="F16" s="401"/>
      <c r="G16" s="401"/>
      <c r="H16" s="401"/>
      <c r="I16" s="401"/>
      <c r="J16" s="401"/>
      <c r="K16" s="401"/>
      <c r="L16" s="401"/>
    </row>
    <row r="17" spans="1:13" ht="7.5" customHeight="1"/>
    <row r="18" spans="1:13">
      <c r="G18" s="402" t="s">
        <v>12</v>
      </c>
      <c r="H18" s="402"/>
      <c r="I18" s="402"/>
      <c r="J18" s="402"/>
      <c r="K18" s="402"/>
    </row>
    <row r="19" spans="1:13">
      <c r="G19" s="418" t="s">
        <v>13</v>
      </c>
      <c r="H19" s="418"/>
      <c r="I19" s="418"/>
      <c r="J19" s="418"/>
      <c r="K19" s="418"/>
    </row>
    <row r="20" spans="1:13" ht="6.75" customHeight="1">
      <c r="G20" s="151"/>
      <c r="H20" s="151"/>
      <c r="I20" s="151"/>
      <c r="J20" s="151"/>
      <c r="K20" s="151"/>
    </row>
    <row r="21" spans="1:13">
      <c r="B21" s="22"/>
      <c r="C21" s="22"/>
      <c r="D21" s="22"/>
      <c r="E21" s="419" t="s">
        <v>230</v>
      </c>
      <c r="F21" s="419"/>
      <c r="G21" s="419"/>
      <c r="H21" s="419"/>
      <c r="I21" s="419"/>
      <c r="J21" s="419"/>
      <c r="K21" s="419"/>
      <c r="L21" s="22"/>
    </row>
    <row r="22" spans="1:13" ht="15" customHeight="1">
      <c r="A22" s="420" t="s">
        <v>14</v>
      </c>
      <c r="B22" s="420"/>
      <c r="C22" s="420"/>
      <c r="D22" s="420"/>
      <c r="E22" s="420"/>
      <c r="F22" s="420"/>
      <c r="G22" s="420"/>
      <c r="H22" s="420"/>
      <c r="I22" s="420"/>
      <c r="J22" s="420"/>
      <c r="K22" s="420"/>
      <c r="L22" s="420"/>
      <c r="M22" s="30"/>
    </row>
    <row r="23" spans="1:13">
      <c r="F23" s="36"/>
      <c r="J23" s="5"/>
      <c r="K23" s="13"/>
      <c r="L23" s="6" t="s">
        <v>15</v>
      </c>
      <c r="M23" s="30"/>
    </row>
    <row r="24" spans="1:13">
      <c r="F24" s="36"/>
      <c r="J24" s="31" t="s">
        <v>16</v>
      </c>
      <c r="K24" s="23"/>
      <c r="L24" s="32"/>
      <c r="M24" s="30"/>
    </row>
    <row r="25" spans="1:13">
      <c r="E25" s="151"/>
      <c r="F25" s="150"/>
      <c r="I25" s="34"/>
      <c r="J25" s="34"/>
      <c r="K25" s="35" t="s">
        <v>17</v>
      </c>
      <c r="L25" s="32"/>
      <c r="M25" s="30"/>
    </row>
    <row r="26" spans="1:13">
      <c r="A26" s="421" t="s">
        <v>254</v>
      </c>
      <c r="B26" s="421"/>
      <c r="C26" s="421"/>
      <c r="D26" s="421"/>
      <c r="E26" s="421"/>
      <c r="F26" s="421"/>
      <c r="G26" s="421"/>
      <c r="H26" s="421"/>
      <c r="I26" s="421"/>
      <c r="K26" s="35" t="s">
        <v>18</v>
      </c>
      <c r="L26" s="37" t="s">
        <v>19</v>
      </c>
      <c r="M26" s="30"/>
    </row>
    <row r="27" spans="1:13" ht="29.1" customHeight="1">
      <c r="A27" s="421" t="s">
        <v>255</v>
      </c>
      <c r="B27" s="421"/>
      <c r="C27" s="421"/>
      <c r="D27" s="421"/>
      <c r="E27" s="421"/>
      <c r="F27" s="421"/>
      <c r="G27" s="421"/>
      <c r="H27" s="421"/>
      <c r="I27" s="421"/>
      <c r="J27" s="148" t="s">
        <v>21</v>
      </c>
      <c r="K27" s="113" t="s">
        <v>233</v>
      </c>
      <c r="L27" s="32"/>
      <c r="M27" s="30"/>
    </row>
    <row r="28" spans="1:13">
      <c r="F28" s="36"/>
      <c r="G28" s="39" t="s">
        <v>22</v>
      </c>
      <c r="H28" s="102" t="s">
        <v>242</v>
      </c>
      <c r="I28" s="103"/>
      <c r="J28" s="42"/>
      <c r="K28" s="32"/>
      <c r="L28" s="32"/>
      <c r="M28" s="30"/>
    </row>
    <row r="29" spans="1:13">
      <c r="F29" s="36"/>
      <c r="G29" s="399" t="s">
        <v>23</v>
      </c>
      <c r="H29" s="399"/>
      <c r="I29" s="114" t="s">
        <v>235</v>
      </c>
      <c r="J29" s="43" t="s">
        <v>236</v>
      </c>
      <c r="K29" s="32" t="s">
        <v>236</v>
      </c>
      <c r="L29" s="32" t="s">
        <v>244</v>
      </c>
      <c r="M29" s="30"/>
    </row>
    <row r="30" spans="1:13">
      <c r="A30" s="389" t="s">
        <v>246</v>
      </c>
      <c r="B30" s="389"/>
      <c r="C30" s="389"/>
      <c r="D30" s="389"/>
      <c r="E30" s="389"/>
      <c r="F30" s="389"/>
      <c r="G30" s="389"/>
      <c r="H30" s="389"/>
      <c r="I30" s="389"/>
      <c r="J30" s="44"/>
      <c r="K30" s="44"/>
      <c r="L30" s="45" t="s">
        <v>24</v>
      </c>
      <c r="M30" s="46"/>
    </row>
    <row r="31" spans="1:13" ht="27" customHeight="1">
      <c r="A31" s="403" t="s">
        <v>25</v>
      </c>
      <c r="B31" s="404"/>
      <c r="C31" s="404"/>
      <c r="D31" s="404"/>
      <c r="E31" s="404"/>
      <c r="F31" s="404"/>
      <c r="G31" s="407" t="s">
        <v>26</v>
      </c>
      <c r="H31" s="409" t="s">
        <v>27</v>
      </c>
      <c r="I31" s="411" t="s">
        <v>28</v>
      </c>
      <c r="J31" s="412"/>
      <c r="K31" s="413" t="s">
        <v>29</v>
      </c>
      <c r="L31" s="415" t="s">
        <v>30</v>
      </c>
      <c r="M31" s="46"/>
    </row>
    <row r="32" spans="1:13" ht="58.5" customHeight="1">
      <c r="A32" s="405"/>
      <c r="B32" s="406"/>
      <c r="C32" s="406"/>
      <c r="D32" s="406"/>
      <c r="E32" s="406"/>
      <c r="F32" s="406"/>
      <c r="G32" s="408"/>
      <c r="H32" s="410"/>
      <c r="I32" s="47" t="s">
        <v>31</v>
      </c>
      <c r="J32" s="48" t="s">
        <v>32</v>
      </c>
      <c r="K32" s="414"/>
      <c r="L32" s="416"/>
    </row>
    <row r="33" spans="1:15">
      <c r="A33" s="395" t="s">
        <v>33</v>
      </c>
      <c r="B33" s="396"/>
      <c r="C33" s="396"/>
      <c r="D33" s="396"/>
      <c r="E33" s="396"/>
      <c r="F33" s="397"/>
      <c r="G33" s="7">
        <v>2</v>
      </c>
      <c r="H33" s="8">
        <v>3</v>
      </c>
      <c r="I33" s="9" t="s">
        <v>34</v>
      </c>
      <c r="J33" s="10" t="s">
        <v>35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36</v>
      </c>
      <c r="H34" s="7">
        <v>1</v>
      </c>
      <c r="I34" s="115">
        <f>SUM(I35+I46+I65+I86+I93+I113+I139+I158+I168)</f>
        <v>10000</v>
      </c>
      <c r="J34" s="115">
        <f>SUM(J35+J46+J65+J86+J93+J113+J139+J158+J168)</f>
        <v>8500</v>
      </c>
      <c r="K34" s="116">
        <f>SUM(K35+K46+K65+K86+K93+K113+K139+K158+K168)</f>
        <v>7419.21</v>
      </c>
      <c r="L34" s="115">
        <f>SUM(L35+L46+L65+L86+L93+L113+L139+L158+L168)</f>
        <v>7419.21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37</v>
      </c>
      <c r="H35" s="7">
        <v>2</v>
      </c>
      <c r="I35" s="115">
        <f>SUM(I36+I42)</f>
        <v>0</v>
      </c>
      <c r="J35" s="115">
        <f>SUM(J36+J42)</f>
        <v>0</v>
      </c>
      <c r="K35" s="117">
        <f>SUM(K36+K42)</f>
        <v>0</v>
      </c>
      <c r="L35" s="118">
        <f>SUM(L36+L42)</f>
        <v>0</v>
      </c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38</v>
      </c>
      <c r="H36" s="7">
        <v>3</v>
      </c>
      <c r="I36" s="115">
        <f>SUM(I37)</f>
        <v>0</v>
      </c>
      <c r="J36" s="115">
        <f>SUM(J37)</f>
        <v>0</v>
      </c>
      <c r="K36" s="116">
        <f>SUM(K37)</f>
        <v>0</v>
      </c>
      <c r="L36" s="115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38</v>
      </c>
      <c r="H37" s="7">
        <v>4</v>
      </c>
      <c r="I37" s="115">
        <f>SUM(I38+I40)</f>
        <v>0</v>
      </c>
      <c r="J37" s="115">
        <f t="shared" ref="J37:L38" si="0">SUM(J38)</f>
        <v>0</v>
      </c>
      <c r="K37" s="115">
        <f t="shared" si="0"/>
        <v>0</v>
      </c>
      <c r="L37" s="115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39</v>
      </c>
      <c r="H38" s="7">
        <v>5</v>
      </c>
      <c r="I38" s="116">
        <f>SUM(I39)</f>
        <v>0</v>
      </c>
      <c r="J38" s="116">
        <f t="shared" si="0"/>
        <v>0</v>
      </c>
      <c r="K38" s="116">
        <f t="shared" si="0"/>
        <v>0</v>
      </c>
      <c r="L38" s="116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39</v>
      </c>
      <c r="H39" s="7">
        <v>6</v>
      </c>
      <c r="I39" s="119">
        <v>0</v>
      </c>
      <c r="J39" s="120">
        <v>0</v>
      </c>
      <c r="K39" s="120">
        <v>0</v>
      </c>
      <c r="L39" s="120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40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40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41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41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41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41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42</v>
      </c>
      <c r="H46" s="7">
        <v>13</v>
      </c>
      <c r="I46" s="122">
        <f t="shared" ref="I46:L48" si="2">I47</f>
        <v>10000</v>
      </c>
      <c r="J46" s="123">
        <f t="shared" si="2"/>
        <v>8500</v>
      </c>
      <c r="K46" s="122">
        <f t="shared" si="2"/>
        <v>7419.21</v>
      </c>
      <c r="L46" s="122">
        <f t="shared" si="2"/>
        <v>7419.21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42</v>
      </c>
      <c r="H47" s="7">
        <v>14</v>
      </c>
      <c r="I47" s="115">
        <f t="shared" si="2"/>
        <v>10000</v>
      </c>
      <c r="J47" s="116">
        <f t="shared" si="2"/>
        <v>8500</v>
      </c>
      <c r="K47" s="115">
        <f t="shared" si="2"/>
        <v>7419.21</v>
      </c>
      <c r="L47" s="116">
        <f t="shared" si="2"/>
        <v>7419.21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42</v>
      </c>
      <c r="H48" s="7">
        <v>15</v>
      </c>
      <c r="I48" s="115">
        <f t="shared" si="2"/>
        <v>10000</v>
      </c>
      <c r="J48" s="116">
        <f t="shared" si="2"/>
        <v>8500</v>
      </c>
      <c r="K48" s="118">
        <f t="shared" si="2"/>
        <v>7419.21</v>
      </c>
      <c r="L48" s="118">
        <f t="shared" si="2"/>
        <v>7419.21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42</v>
      </c>
      <c r="H49" s="7">
        <v>16</v>
      </c>
      <c r="I49" s="124">
        <f>SUM(I50:I64)</f>
        <v>10000</v>
      </c>
      <c r="J49" s="124">
        <f>SUM(J50:J64)</f>
        <v>8500</v>
      </c>
      <c r="K49" s="125">
        <f>SUM(K50:K64)</f>
        <v>7419.21</v>
      </c>
      <c r="L49" s="125">
        <f>SUM(L50:L64)</f>
        <v>7419.21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43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44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45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46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47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48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49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50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51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52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53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54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55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56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57</v>
      </c>
      <c r="H64" s="7">
        <v>31</v>
      </c>
      <c r="I64" s="121">
        <v>10000</v>
      </c>
      <c r="J64" s="120">
        <v>8500</v>
      </c>
      <c r="K64" s="120">
        <v>7419.21</v>
      </c>
      <c r="L64" s="120">
        <v>7419.21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58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59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60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60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61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62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63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64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64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61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62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63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65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66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67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68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69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70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70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70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70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71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72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72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72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73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74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75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76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77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77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77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78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79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80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80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80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81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82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83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84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84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84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85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86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86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86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87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88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89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89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89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90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91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92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92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92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92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93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93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93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93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94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94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94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94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95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95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95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96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97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97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97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97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98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99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99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99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100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101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102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103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103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104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105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106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106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106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107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107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107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108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109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110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110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111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111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112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113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114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115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115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115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116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117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117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117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117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118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119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119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120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121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122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123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124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125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126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127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</row>
    <row r="184" spans="1:12" ht="76.5" customHeight="1">
      <c r="A184" s="49">
        <v>3</v>
      </c>
      <c r="B184" s="51"/>
      <c r="C184" s="49"/>
      <c r="D184" s="50"/>
      <c r="E184" s="50"/>
      <c r="F184" s="52"/>
      <c r="G184" s="88" t="s">
        <v>128</v>
      </c>
      <c r="H184" s="90">
        <v>151</v>
      </c>
      <c r="I184" s="115">
        <f>SUM(I185+I238+I303)</f>
        <v>461000</v>
      </c>
      <c r="J184" s="127">
        <f>SUM(J185+J238+J303)</f>
        <v>453000</v>
      </c>
      <c r="K184" s="116">
        <f>SUM(K185+K238+K303)</f>
        <v>250218.5</v>
      </c>
      <c r="L184" s="115">
        <f>SUM(L185+L238+L303)</f>
        <v>250218.5</v>
      </c>
    </row>
    <row r="185" spans="1:12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129</v>
      </c>
      <c r="H185" s="90">
        <v>152</v>
      </c>
      <c r="I185" s="115">
        <f>SUM(I186+I209+I216+I228+I232)</f>
        <v>461000</v>
      </c>
      <c r="J185" s="122">
        <f>SUM(J186+J209+J216+J228+J232)</f>
        <v>453000</v>
      </c>
      <c r="K185" s="122">
        <f>SUM(K186+K209+K216+K228+K232)</f>
        <v>250218.5</v>
      </c>
      <c r="L185" s="122">
        <f>SUM(L186+L209+L216+L228+L232)</f>
        <v>250218.5</v>
      </c>
    </row>
    <row r="186" spans="1:12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130</v>
      </c>
      <c r="H186" s="90">
        <v>153</v>
      </c>
      <c r="I186" s="122">
        <f>SUM(I187+I190+I195+I201+I206)</f>
        <v>461000</v>
      </c>
      <c r="J186" s="127">
        <f>SUM(J187+J190+J195+J201+J206)</f>
        <v>453000</v>
      </c>
      <c r="K186" s="116">
        <f>SUM(K187+K190+K195+K201+K206)</f>
        <v>250218.5</v>
      </c>
      <c r="L186" s="115">
        <f>SUM(L187+L190+L195+L201+L206)</f>
        <v>250218.5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131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131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131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2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132</v>
      </c>
      <c r="H190" s="90">
        <v>157</v>
      </c>
      <c r="I190" s="122">
        <f>I191</f>
        <v>461000</v>
      </c>
      <c r="J190" s="128">
        <f>J191</f>
        <v>453000</v>
      </c>
      <c r="K190" s="123">
        <f>K191</f>
        <v>250218.5</v>
      </c>
      <c r="L190" s="122">
        <f>L191</f>
        <v>250218.5</v>
      </c>
    </row>
    <row r="191" spans="1:12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132</v>
      </c>
      <c r="H191" s="90">
        <v>158</v>
      </c>
      <c r="I191" s="115">
        <f>SUM(I192:I194)</f>
        <v>461000</v>
      </c>
      <c r="J191" s="127">
        <f>SUM(J192:J194)</f>
        <v>453000</v>
      </c>
      <c r="K191" s="116">
        <f>SUM(K192:K194)</f>
        <v>250218.5</v>
      </c>
      <c r="L191" s="115">
        <f>SUM(L192:L194)</f>
        <v>250218.5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133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134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2" ht="25.5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135</v>
      </c>
      <c r="H194" s="90">
        <v>161</v>
      </c>
      <c r="I194" s="119">
        <v>461000</v>
      </c>
      <c r="J194" s="119">
        <v>453000</v>
      </c>
      <c r="K194" s="119">
        <v>250218.5</v>
      </c>
      <c r="L194" s="139">
        <v>250218.5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136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136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137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138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139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140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141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141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142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143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144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145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145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145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146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146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146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147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148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149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150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151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152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152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152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153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153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154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155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156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157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158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153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159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159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160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160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161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161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161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162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163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164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165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166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167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168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168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169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170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171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172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173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174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175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175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176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177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178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178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179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180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181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181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182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183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184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184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184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185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185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185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186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186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187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188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189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190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168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168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191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170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171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172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173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192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193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193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194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195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196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196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197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198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199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199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200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201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202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202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202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185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185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185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186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186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187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188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203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204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190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168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168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191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170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171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172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173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192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205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205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206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207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208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208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209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210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211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211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212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213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214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214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215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185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185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185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216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216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217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218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219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167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167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168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191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170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171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172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173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192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205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205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206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207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208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208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209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210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211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211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212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220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214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214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214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185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185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185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216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216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217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218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221</v>
      </c>
      <c r="H368" s="90">
        <v>335</v>
      </c>
      <c r="I368" s="130">
        <f>SUM(I34+I184)</f>
        <v>471000</v>
      </c>
      <c r="J368" s="130">
        <f>SUM(J34+J184)</f>
        <v>461500</v>
      </c>
      <c r="K368" s="130">
        <f>SUM(K34+K184)</f>
        <v>257637.71</v>
      </c>
      <c r="L368" s="130">
        <f>SUM(L34+L184)</f>
        <v>257637.71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390" t="s">
        <v>222</v>
      </c>
      <c r="E370" s="390"/>
      <c r="F370" s="390"/>
      <c r="G370" s="390"/>
      <c r="H370" s="152"/>
      <c r="I370" s="111"/>
      <c r="J370" s="109"/>
      <c r="K370" s="390" t="s">
        <v>223</v>
      </c>
      <c r="L370" s="390"/>
    </row>
    <row r="371" spans="1:12" ht="18.75" customHeight="1">
      <c r="A371" s="112"/>
      <c r="B371" s="112"/>
      <c r="C371" s="112"/>
      <c r="D371" s="391" t="s">
        <v>224</v>
      </c>
      <c r="E371" s="391"/>
      <c r="F371" s="391"/>
      <c r="G371" s="391"/>
      <c r="I371" s="147" t="s">
        <v>225</v>
      </c>
      <c r="K371" s="398" t="s">
        <v>226</v>
      </c>
      <c r="L371" s="398"/>
    </row>
    <row r="372" spans="1:12" ht="15.75" customHeight="1">
      <c r="D372" s="390" t="s">
        <v>405</v>
      </c>
      <c r="E372" s="390"/>
      <c r="F372" s="390"/>
      <c r="G372" s="390"/>
      <c r="I372" s="14"/>
      <c r="K372" s="14"/>
      <c r="L372" s="14"/>
    </row>
    <row r="373" spans="1:12" ht="15.75" customHeight="1">
      <c r="D373" s="390" t="s">
        <v>406</v>
      </c>
      <c r="E373" s="390"/>
      <c r="F373" s="390"/>
      <c r="G373" s="390"/>
      <c r="I373" s="14"/>
      <c r="K373" s="390" t="s">
        <v>228</v>
      </c>
      <c r="L373" s="390"/>
    </row>
    <row r="374" spans="1:12" ht="25.5" customHeight="1">
      <c r="D374" s="417" t="s">
        <v>493</v>
      </c>
      <c r="E374" s="417"/>
      <c r="F374" s="417"/>
      <c r="G374" s="417"/>
      <c r="H374" s="417"/>
      <c r="I374" s="15" t="s">
        <v>225</v>
      </c>
      <c r="K374" s="398" t="s">
        <v>226</v>
      </c>
      <c r="L374" s="398"/>
    </row>
  </sheetData>
  <mergeCells count="32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D374:H374"/>
    <mergeCell ref="D372:G372"/>
  </mergeCells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74"/>
  <sheetViews>
    <sheetView topLeftCell="A184" zoomScaleNormal="100" workbookViewId="0">
      <selection activeCell="D372" sqref="D372:G373"/>
    </sheetView>
  </sheetViews>
  <sheetFormatPr defaultRowHeight="15"/>
  <cols>
    <col min="1" max="4" width="2" style="36" customWidth="1"/>
    <col min="5" max="5" width="2.140625" style="36" customWidth="1"/>
    <col min="6" max="6" width="3" style="149" customWidth="1"/>
    <col min="7" max="7" width="33.71093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6">
      <c r="G1" s="1"/>
      <c r="H1" s="3"/>
      <c r="I1" s="21"/>
      <c r="J1" s="385" t="s">
        <v>0</v>
      </c>
      <c r="K1" s="385"/>
      <c r="L1" s="385"/>
      <c r="M1" s="386"/>
      <c r="N1" s="387"/>
      <c r="O1" s="387"/>
      <c r="P1" s="388"/>
    </row>
    <row r="2" spans="1:16">
      <c r="H2" s="3"/>
      <c r="I2" s="22"/>
      <c r="J2" s="385" t="s">
        <v>1</v>
      </c>
      <c r="K2" s="385"/>
      <c r="L2" s="385"/>
      <c r="M2" s="386"/>
      <c r="N2" s="387"/>
      <c r="O2" s="387"/>
      <c r="P2" s="388"/>
    </row>
    <row r="3" spans="1:16">
      <c r="H3" s="23"/>
      <c r="I3" s="3"/>
      <c r="J3" s="385" t="s">
        <v>2</v>
      </c>
      <c r="K3" s="385"/>
      <c r="L3" s="385"/>
      <c r="M3" s="386"/>
      <c r="N3" s="387"/>
      <c r="O3" s="387"/>
      <c r="P3" s="388"/>
    </row>
    <row r="4" spans="1:16">
      <c r="G4" s="4" t="s">
        <v>3</v>
      </c>
      <c r="H4" s="3"/>
      <c r="I4" s="22"/>
      <c r="J4" s="385" t="s">
        <v>4</v>
      </c>
      <c r="K4" s="385"/>
      <c r="L4" s="385"/>
      <c r="M4" s="386"/>
      <c r="N4" s="387"/>
      <c r="O4" s="387"/>
      <c r="P4" s="388"/>
    </row>
    <row r="5" spans="1:16">
      <c r="H5" s="3"/>
      <c r="I5" s="22"/>
      <c r="J5" s="385" t="s">
        <v>492</v>
      </c>
      <c r="K5" s="385"/>
      <c r="L5" s="385"/>
      <c r="M5" s="386"/>
      <c r="N5" s="387"/>
      <c r="O5" s="387"/>
      <c r="P5" s="388"/>
    </row>
    <row r="6" spans="1:16" ht="6" customHeight="1">
      <c r="H6" s="3"/>
      <c r="I6" s="22"/>
      <c r="J6" s="151"/>
      <c r="K6" s="151"/>
      <c r="L6" s="151"/>
      <c r="M6" s="16"/>
      <c r="N6" s="151"/>
      <c r="O6" s="151"/>
    </row>
    <row r="7" spans="1:16" ht="30" customHeight="1">
      <c r="A7" s="392" t="s">
        <v>5</v>
      </c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16"/>
    </row>
    <row r="8" spans="1:16" ht="11.25" customHeight="1">
      <c r="G8" s="24"/>
      <c r="H8" s="25"/>
      <c r="I8" s="25"/>
      <c r="J8" s="26"/>
      <c r="K8" s="26"/>
      <c r="L8" s="27"/>
      <c r="M8" s="16"/>
    </row>
    <row r="9" spans="1:16" ht="15.75" customHeight="1">
      <c r="A9" s="393" t="s">
        <v>495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16"/>
    </row>
    <row r="10" spans="1:16">
      <c r="A10" s="394" t="s">
        <v>6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16"/>
    </row>
    <row r="11" spans="1:16" ht="7.5" customHeight="1">
      <c r="A11" s="28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6"/>
    </row>
    <row r="12" spans="1:16" ht="15.75" customHeight="1">
      <c r="A12" s="28"/>
      <c r="B12" s="151"/>
      <c r="C12" s="151"/>
      <c r="D12" s="151"/>
      <c r="E12" s="151"/>
      <c r="F12" s="151"/>
      <c r="G12" s="400" t="s">
        <v>7</v>
      </c>
      <c r="H12" s="400"/>
      <c r="I12" s="400"/>
      <c r="J12" s="400"/>
      <c r="K12" s="400"/>
      <c r="L12" s="151"/>
      <c r="M12" s="16"/>
    </row>
    <row r="13" spans="1:16" ht="15.75" customHeight="1">
      <c r="A13" s="401" t="s">
        <v>8</v>
      </c>
      <c r="B13" s="401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16"/>
    </row>
    <row r="14" spans="1:16" ht="12" customHeight="1">
      <c r="G14" s="402" t="s">
        <v>229</v>
      </c>
      <c r="H14" s="402"/>
      <c r="I14" s="402"/>
      <c r="J14" s="402"/>
      <c r="K14" s="402"/>
      <c r="M14" s="16"/>
    </row>
    <row r="15" spans="1:16">
      <c r="G15" s="394" t="s">
        <v>10</v>
      </c>
      <c r="H15" s="394"/>
      <c r="I15" s="394"/>
      <c r="J15" s="394"/>
      <c r="K15" s="394"/>
    </row>
    <row r="16" spans="1:16" ht="15.75" customHeight="1">
      <c r="B16" s="401" t="s">
        <v>11</v>
      </c>
      <c r="C16" s="401"/>
      <c r="D16" s="401"/>
      <c r="E16" s="401"/>
      <c r="F16" s="401"/>
      <c r="G16" s="401"/>
      <c r="H16" s="401"/>
      <c r="I16" s="401"/>
      <c r="J16" s="401"/>
      <c r="K16" s="401"/>
      <c r="L16" s="401"/>
    </row>
    <row r="17" spans="1:13" ht="7.5" customHeight="1"/>
    <row r="18" spans="1:13">
      <c r="G18" s="402" t="s">
        <v>12</v>
      </c>
      <c r="H18" s="402"/>
      <c r="I18" s="402"/>
      <c r="J18" s="402"/>
      <c r="K18" s="402"/>
    </row>
    <row r="19" spans="1:13">
      <c r="G19" s="418" t="s">
        <v>13</v>
      </c>
      <c r="H19" s="418"/>
      <c r="I19" s="418"/>
      <c r="J19" s="418"/>
      <c r="K19" s="418"/>
    </row>
    <row r="20" spans="1:13" ht="6.75" customHeight="1">
      <c r="G20" s="151"/>
      <c r="H20" s="151"/>
      <c r="I20" s="151"/>
      <c r="J20" s="151"/>
      <c r="K20" s="151"/>
    </row>
    <row r="21" spans="1:13">
      <c r="B21" s="22"/>
      <c r="C21" s="22"/>
      <c r="D21" s="22"/>
      <c r="E21" s="419" t="s">
        <v>238</v>
      </c>
      <c r="F21" s="419"/>
      <c r="G21" s="419"/>
      <c r="H21" s="419"/>
      <c r="I21" s="419"/>
      <c r="J21" s="419"/>
      <c r="K21" s="419"/>
      <c r="L21" s="22"/>
    </row>
    <row r="22" spans="1:13" ht="15" customHeight="1">
      <c r="A22" s="420" t="s">
        <v>14</v>
      </c>
      <c r="B22" s="420"/>
      <c r="C22" s="420"/>
      <c r="D22" s="420"/>
      <c r="E22" s="420"/>
      <c r="F22" s="420"/>
      <c r="G22" s="420"/>
      <c r="H22" s="420"/>
      <c r="I22" s="420"/>
      <c r="J22" s="420"/>
      <c r="K22" s="420"/>
      <c r="L22" s="420"/>
      <c r="M22" s="30"/>
    </row>
    <row r="23" spans="1:13">
      <c r="F23" s="36"/>
      <c r="J23" s="5"/>
      <c r="K23" s="13"/>
      <c r="L23" s="6" t="s">
        <v>15</v>
      </c>
      <c r="M23" s="30"/>
    </row>
    <row r="24" spans="1:13">
      <c r="F24" s="36"/>
      <c r="J24" s="31" t="s">
        <v>16</v>
      </c>
      <c r="K24" s="23"/>
      <c r="L24" s="32"/>
      <c r="M24" s="30"/>
    </row>
    <row r="25" spans="1:13">
      <c r="E25" s="151"/>
      <c r="F25" s="150"/>
      <c r="I25" s="34"/>
      <c r="J25" s="34"/>
      <c r="K25" s="35" t="s">
        <v>17</v>
      </c>
      <c r="L25" s="32"/>
      <c r="M25" s="30"/>
    </row>
    <row r="26" spans="1:13">
      <c r="A26" s="421" t="s">
        <v>254</v>
      </c>
      <c r="B26" s="421"/>
      <c r="C26" s="421"/>
      <c r="D26" s="421"/>
      <c r="E26" s="421"/>
      <c r="F26" s="421"/>
      <c r="G26" s="421"/>
      <c r="H26" s="421"/>
      <c r="I26" s="421"/>
      <c r="K26" s="35" t="s">
        <v>18</v>
      </c>
      <c r="L26" s="37" t="s">
        <v>19</v>
      </c>
      <c r="M26" s="30"/>
    </row>
    <row r="27" spans="1:13" ht="29.1" customHeight="1">
      <c r="A27" s="421" t="s">
        <v>258</v>
      </c>
      <c r="B27" s="421"/>
      <c r="C27" s="421"/>
      <c r="D27" s="421"/>
      <c r="E27" s="421"/>
      <c r="F27" s="421"/>
      <c r="G27" s="421"/>
      <c r="H27" s="421"/>
      <c r="I27" s="421"/>
      <c r="J27" s="148" t="s">
        <v>21</v>
      </c>
      <c r="K27" s="113" t="s">
        <v>241</v>
      </c>
      <c r="L27" s="32"/>
      <c r="M27" s="30"/>
    </row>
    <row r="28" spans="1:13">
      <c r="F28" s="36"/>
      <c r="G28" s="39" t="s">
        <v>22</v>
      </c>
      <c r="H28" s="102" t="s">
        <v>242</v>
      </c>
      <c r="I28" s="103"/>
      <c r="J28" s="42"/>
      <c r="K28" s="32"/>
      <c r="L28" s="32"/>
      <c r="M28" s="30"/>
    </row>
    <row r="29" spans="1:13">
      <c r="F29" s="36"/>
      <c r="G29" s="399" t="s">
        <v>23</v>
      </c>
      <c r="H29" s="399"/>
      <c r="I29" s="114" t="s">
        <v>235</v>
      </c>
      <c r="J29" s="43" t="s">
        <v>236</v>
      </c>
      <c r="K29" s="32" t="s">
        <v>236</v>
      </c>
      <c r="L29" s="32" t="s">
        <v>244</v>
      </c>
      <c r="M29" s="30"/>
    </row>
    <row r="30" spans="1:13">
      <c r="A30" s="389" t="s">
        <v>246</v>
      </c>
      <c r="B30" s="389"/>
      <c r="C30" s="389"/>
      <c r="D30" s="389"/>
      <c r="E30" s="389"/>
      <c r="F30" s="389"/>
      <c r="G30" s="389"/>
      <c r="H30" s="389"/>
      <c r="I30" s="389"/>
      <c r="J30" s="44"/>
      <c r="K30" s="44"/>
      <c r="L30" s="45" t="s">
        <v>24</v>
      </c>
      <c r="M30" s="46"/>
    </row>
    <row r="31" spans="1:13" ht="27" customHeight="1">
      <c r="A31" s="403" t="s">
        <v>25</v>
      </c>
      <c r="B31" s="404"/>
      <c r="C31" s="404"/>
      <c r="D31" s="404"/>
      <c r="E31" s="404"/>
      <c r="F31" s="404"/>
      <c r="G31" s="407" t="s">
        <v>26</v>
      </c>
      <c r="H31" s="409" t="s">
        <v>27</v>
      </c>
      <c r="I31" s="411" t="s">
        <v>28</v>
      </c>
      <c r="J31" s="412"/>
      <c r="K31" s="413" t="s">
        <v>29</v>
      </c>
      <c r="L31" s="415" t="s">
        <v>30</v>
      </c>
      <c r="M31" s="46"/>
    </row>
    <row r="32" spans="1:13" ht="58.5" customHeight="1">
      <c r="A32" s="405"/>
      <c r="B32" s="406"/>
      <c r="C32" s="406"/>
      <c r="D32" s="406"/>
      <c r="E32" s="406"/>
      <c r="F32" s="406"/>
      <c r="G32" s="408"/>
      <c r="H32" s="410"/>
      <c r="I32" s="47" t="s">
        <v>31</v>
      </c>
      <c r="J32" s="48" t="s">
        <v>32</v>
      </c>
      <c r="K32" s="414"/>
      <c r="L32" s="416"/>
    </row>
    <row r="33" spans="1:15">
      <c r="A33" s="395" t="s">
        <v>33</v>
      </c>
      <c r="B33" s="396"/>
      <c r="C33" s="396"/>
      <c r="D33" s="396"/>
      <c r="E33" s="396"/>
      <c r="F33" s="397"/>
      <c r="G33" s="7">
        <v>2</v>
      </c>
      <c r="H33" s="8">
        <v>3</v>
      </c>
      <c r="I33" s="9" t="s">
        <v>34</v>
      </c>
      <c r="J33" s="10" t="s">
        <v>35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36</v>
      </c>
      <c r="H34" s="7">
        <v>1</v>
      </c>
      <c r="I34" s="115">
        <f>SUM(I35+I46+I65+I86+I93+I113+I139+I158+I168)</f>
        <v>10200</v>
      </c>
      <c r="J34" s="115">
        <f>SUM(J35+J46+J65+J86+J93+J113+J139+J158+J168)</f>
        <v>10200</v>
      </c>
      <c r="K34" s="116">
        <f>SUM(K35+K46+K65+K86+K93+K113+K139+K158+K168)</f>
        <v>350</v>
      </c>
      <c r="L34" s="115">
        <f>SUM(L35+L46+L65+L86+L93+L113+L139+L158+L168)</f>
        <v>350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37</v>
      </c>
      <c r="H35" s="7">
        <v>2</v>
      </c>
      <c r="I35" s="115">
        <f>SUM(I36+I42)</f>
        <v>0</v>
      </c>
      <c r="J35" s="115">
        <f>SUM(J36+J42)</f>
        <v>0</v>
      </c>
      <c r="K35" s="117">
        <f>SUM(K36+K42)</f>
        <v>0</v>
      </c>
      <c r="L35" s="118">
        <f>SUM(L36+L42)</f>
        <v>0</v>
      </c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38</v>
      </c>
      <c r="H36" s="7">
        <v>3</v>
      </c>
      <c r="I36" s="115">
        <f>SUM(I37)</f>
        <v>0</v>
      </c>
      <c r="J36" s="115">
        <f>SUM(J37)</f>
        <v>0</v>
      </c>
      <c r="K36" s="116">
        <f>SUM(K37)</f>
        <v>0</v>
      </c>
      <c r="L36" s="115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38</v>
      </c>
      <c r="H37" s="7">
        <v>4</v>
      </c>
      <c r="I37" s="115">
        <f>SUM(I38+I40)</f>
        <v>0</v>
      </c>
      <c r="J37" s="115">
        <f t="shared" ref="J37:L38" si="0">SUM(J38)</f>
        <v>0</v>
      </c>
      <c r="K37" s="115">
        <f t="shared" si="0"/>
        <v>0</v>
      </c>
      <c r="L37" s="115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39</v>
      </c>
      <c r="H38" s="7">
        <v>5</v>
      </c>
      <c r="I38" s="116">
        <f>SUM(I39)</f>
        <v>0</v>
      </c>
      <c r="J38" s="116">
        <f t="shared" si="0"/>
        <v>0</v>
      </c>
      <c r="K38" s="116">
        <f t="shared" si="0"/>
        <v>0</v>
      </c>
      <c r="L38" s="116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39</v>
      </c>
      <c r="H39" s="7">
        <v>6</v>
      </c>
      <c r="I39" s="119">
        <v>0</v>
      </c>
      <c r="J39" s="120">
        <v>0</v>
      </c>
      <c r="K39" s="120">
        <v>0</v>
      </c>
      <c r="L39" s="120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40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40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41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41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41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41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42</v>
      </c>
      <c r="H46" s="7">
        <v>13</v>
      </c>
      <c r="I46" s="122">
        <f t="shared" ref="I46:L48" si="2">I47</f>
        <v>10200</v>
      </c>
      <c r="J46" s="123">
        <f t="shared" si="2"/>
        <v>10200</v>
      </c>
      <c r="K46" s="122">
        <f t="shared" si="2"/>
        <v>350</v>
      </c>
      <c r="L46" s="122">
        <f t="shared" si="2"/>
        <v>350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42</v>
      </c>
      <c r="H47" s="7">
        <v>14</v>
      </c>
      <c r="I47" s="115">
        <f t="shared" si="2"/>
        <v>10200</v>
      </c>
      <c r="J47" s="116">
        <f t="shared" si="2"/>
        <v>10200</v>
      </c>
      <c r="K47" s="115">
        <f t="shared" si="2"/>
        <v>350</v>
      </c>
      <c r="L47" s="116">
        <f t="shared" si="2"/>
        <v>350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42</v>
      </c>
      <c r="H48" s="7">
        <v>15</v>
      </c>
      <c r="I48" s="115">
        <f t="shared" si="2"/>
        <v>10200</v>
      </c>
      <c r="J48" s="116">
        <f t="shared" si="2"/>
        <v>10200</v>
      </c>
      <c r="K48" s="118">
        <f t="shared" si="2"/>
        <v>350</v>
      </c>
      <c r="L48" s="118">
        <f t="shared" si="2"/>
        <v>350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42</v>
      </c>
      <c r="H49" s="7">
        <v>16</v>
      </c>
      <c r="I49" s="124">
        <f>SUM(I50:I64)</f>
        <v>10200</v>
      </c>
      <c r="J49" s="124">
        <f>SUM(J50:J64)</f>
        <v>10200</v>
      </c>
      <c r="K49" s="125">
        <f>SUM(K50:K64)</f>
        <v>350</v>
      </c>
      <c r="L49" s="125">
        <f>SUM(L50:L64)</f>
        <v>350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43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44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45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46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47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48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49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50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51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52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53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54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55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56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57</v>
      </c>
      <c r="H64" s="7">
        <v>31</v>
      </c>
      <c r="I64" s="121">
        <v>10200</v>
      </c>
      <c r="J64" s="120">
        <v>10200</v>
      </c>
      <c r="K64" s="120">
        <v>350</v>
      </c>
      <c r="L64" s="120">
        <v>350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58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59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60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60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61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62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63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64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64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61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62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63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65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66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67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68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69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70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70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70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70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71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72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72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72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73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74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75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76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77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77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77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78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79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80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80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80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81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82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83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84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84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84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85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86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86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86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87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88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89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89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89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90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91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92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92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92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92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93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93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93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93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94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94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94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94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95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95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95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96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97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97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97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97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98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99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99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99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100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101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102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103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103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104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105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106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106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106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107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107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107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108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109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110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110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111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111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112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113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114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115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115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115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116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117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117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117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117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118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119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119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120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121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122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123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124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125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126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127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</row>
    <row r="184" spans="1:12" ht="76.5" customHeight="1">
      <c r="A184" s="49">
        <v>3</v>
      </c>
      <c r="B184" s="51"/>
      <c r="C184" s="49"/>
      <c r="D184" s="50"/>
      <c r="E184" s="50"/>
      <c r="F184" s="52"/>
      <c r="G184" s="88" t="s">
        <v>128</v>
      </c>
      <c r="H184" s="90">
        <v>151</v>
      </c>
      <c r="I184" s="115">
        <f>SUM(I185+I238+I303)</f>
        <v>120000</v>
      </c>
      <c r="J184" s="127">
        <f>SUM(J185+J238+J303)</f>
        <v>120000</v>
      </c>
      <c r="K184" s="116">
        <f>SUM(K185+K238+K303)</f>
        <v>116899.45</v>
      </c>
      <c r="L184" s="115">
        <f>SUM(L185+L238+L303)</f>
        <v>116899.45</v>
      </c>
    </row>
    <row r="185" spans="1:12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129</v>
      </c>
      <c r="H185" s="90">
        <v>152</v>
      </c>
      <c r="I185" s="115">
        <f>SUM(I186+I209+I216+I228+I232)</f>
        <v>120000</v>
      </c>
      <c r="J185" s="122">
        <f>SUM(J186+J209+J216+J228+J232)</f>
        <v>120000</v>
      </c>
      <c r="K185" s="122">
        <f>SUM(K186+K209+K216+K228+K232)</f>
        <v>116899.45</v>
      </c>
      <c r="L185" s="122">
        <f>SUM(L186+L209+L216+L228+L232)</f>
        <v>116899.45</v>
      </c>
    </row>
    <row r="186" spans="1:12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130</v>
      </c>
      <c r="H186" s="90">
        <v>153</v>
      </c>
      <c r="I186" s="122">
        <f>SUM(I187+I190+I195+I201+I206)</f>
        <v>120000</v>
      </c>
      <c r="J186" s="127">
        <f>SUM(J187+J190+J195+J201+J206)</f>
        <v>120000</v>
      </c>
      <c r="K186" s="116">
        <f>SUM(K187+K190+K195+K201+K206)</f>
        <v>116899.45</v>
      </c>
      <c r="L186" s="115">
        <f>SUM(L187+L190+L195+L201+L206)</f>
        <v>116899.45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131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131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131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2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132</v>
      </c>
      <c r="H190" s="90">
        <v>157</v>
      </c>
      <c r="I190" s="122">
        <f>I191</f>
        <v>120000</v>
      </c>
      <c r="J190" s="128">
        <f>J191</f>
        <v>120000</v>
      </c>
      <c r="K190" s="123">
        <f>K191</f>
        <v>116899.45</v>
      </c>
      <c r="L190" s="122">
        <f>L191</f>
        <v>116899.45</v>
      </c>
    </row>
    <row r="191" spans="1:12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132</v>
      </c>
      <c r="H191" s="90">
        <v>158</v>
      </c>
      <c r="I191" s="115">
        <f>SUM(I192:I194)</f>
        <v>120000</v>
      </c>
      <c r="J191" s="127">
        <f>SUM(J192:J194)</f>
        <v>120000</v>
      </c>
      <c r="K191" s="116">
        <f>SUM(K192:K194)</f>
        <v>116899.45</v>
      </c>
      <c r="L191" s="115">
        <f>SUM(L192:L194)</f>
        <v>116899.45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133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134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2" ht="25.5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135</v>
      </c>
      <c r="H194" s="90">
        <v>161</v>
      </c>
      <c r="I194" s="119">
        <v>120000</v>
      </c>
      <c r="J194" s="119">
        <v>120000</v>
      </c>
      <c r="K194" s="119">
        <v>116899.45</v>
      </c>
      <c r="L194" s="139">
        <v>116899.45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136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136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137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138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139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140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141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141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142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143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144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145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145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145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146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146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146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147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148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149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150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151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152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152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152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153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153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154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155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156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157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158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153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159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159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160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160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161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161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161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162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163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164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165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166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167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168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168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169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170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171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172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173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174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175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175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176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177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178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178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179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180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181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181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182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183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184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184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184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185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185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185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186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186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187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188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189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190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168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168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191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170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171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172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173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192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193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193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194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195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196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196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197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198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199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199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200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201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202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202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202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185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185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185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186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186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187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188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203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204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190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168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168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191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170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171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172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173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192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205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205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206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207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208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208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209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210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211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211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212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213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214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214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215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185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185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185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216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216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217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218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219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167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167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168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191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170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171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172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173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192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205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205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206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207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208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208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209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210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211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211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212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220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214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214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214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185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185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185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216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216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217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218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221</v>
      </c>
      <c r="H368" s="90">
        <v>335</v>
      </c>
      <c r="I368" s="130">
        <f>SUM(I34+I184)</f>
        <v>130200</v>
      </c>
      <c r="J368" s="130">
        <f>SUM(J34+J184)</f>
        <v>130200</v>
      </c>
      <c r="K368" s="130">
        <f>SUM(K34+K184)</f>
        <v>117249.45</v>
      </c>
      <c r="L368" s="130">
        <f>SUM(L34+L184)</f>
        <v>117249.45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390" t="s">
        <v>222</v>
      </c>
      <c r="E370" s="390"/>
      <c r="F370" s="390"/>
      <c r="G370" s="390"/>
      <c r="H370" s="152"/>
      <c r="I370" s="111"/>
      <c r="J370" s="109"/>
      <c r="K370" s="390" t="s">
        <v>223</v>
      </c>
      <c r="L370" s="390"/>
    </row>
    <row r="371" spans="1:12" ht="18.75" customHeight="1">
      <c r="A371" s="112"/>
      <c r="B371" s="112"/>
      <c r="C371" s="112"/>
      <c r="D371" s="391" t="s">
        <v>224</v>
      </c>
      <c r="E371" s="391"/>
      <c r="F371" s="391"/>
      <c r="G371" s="391"/>
      <c r="I371" s="147" t="s">
        <v>225</v>
      </c>
      <c r="K371" s="398" t="s">
        <v>226</v>
      </c>
      <c r="L371" s="398"/>
    </row>
    <row r="372" spans="1:12" ht="15.75" customHeight="1">
      <c r="D372" s="390" t="s">
        <v>405</v>
      </c>
      <c r="E372" s="390"/>
      <c r="F372" s="390"/>
      <c r="G372" s="390"/>
      <c r="I372" s="14"/>
      <c r="K372" s="14"/>
      <c r="L372" s="14"/>
    </row>
    <row r="373" spans="1:12" ht="15.75" customHeight="1">
      <c r="D373" s="390" t="s">
        <v>406</v>
      </c>
      <c r="E373" s="390"/>
      <c r="F373" s="390"/>
      <c r="G373" s="390"/>
      <c r="I373" s="14"/>
      <c r="K373" s="390" t="s">
        <v>228</v>
      </c>
      <c r="L373" s="390"/>
    </row>
    <row r="374" spans="1:12" ht="25.5" customHeight="1">
      <c r="D374" s="417" t="s">
        <v>493</v>
      </c>
      <c r="E374" s="417"/>
      <c r="F374" s="417"/>
      <c r="G374" s="417"/>
      <c r="H374" s="417"/>
      <c r="I374" s="15" t="s">
        <v>225</v>
      </c>
      <c r="K374" s="398" t="s">
        <v>226</v>
      </c>
      <c r="L374" s="398"/>
    </row>
  </sheetData>
  <mergeCells count="32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D374:H374"/>
    <mergeCell ref="D372:G372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18</vt:i4>
      </vt:variant>
    </vt:vector>
  </HeadingPairs>
  <TitlesOfParts>
    <vt:vector size="18" baseType="lpstr">
      <vt:lpstr>Forma Nr.2 suvestinė</vt:lpstr>
      <vt:lpstr>Forma Nr.2 SB</vt:lpstr>
      <vt:lpstr> Forma Nr.2 S</vt:lpstr>
      <vt:lpstr>Forma Nr.2 VBD</vt:lpstr>
      <vt:lpstr>Forma Nr.2  9.1.1.17.</vt:lpstr>
      <vt:lpstr> Forma Nr.2 6.2.1.8.</vt:lpstr>
      <vt:lpstr>Forma Nr.2 8.1.2.13. </vt:lpstr>
      <vt:lpstr>Forma Nr.2 SB Aikštelių</vt:lpstr>
      <vt:lpstr>Forma Nr.2 SB 9.4.1.7.</vt:lpstr>
      <vt:lpstr>Pažyma už pasl</vt:lpstr>
      <vt:lpstr>S 7</vt:lpstr>
      <vt:lpstr>Pažyma prie formos Nr.9</vt:lpstr>
      <vt:lpstr>Forma Nr.9</vt:lpstr>
      <vt:lpstr>Pažyma dėl gautų FS</vt:lpstr>
      <vt:lpstr>Pažyma dėl gautų FS suvestinė</vt:lpstr>
      <vt:lpstr>Pažyma sukauptų FS</vt:lpstr>
      <vt:lpstr>Pažyma sukauptų FS suvestinė</vt:lpstr>
      <vt:lpstr>Forma Nr. B-9K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Windows</cp:lastModifiedBy>
  <cp:lastPrinted>2022-10-12T06:46:27Z</cp:lastPrinted>
  <dcterms:created xsi:type="dcterms:W3CDTF">2022-03-30T11:04:35Z</dcterms:created>
  <dcterms:modified xsi:type="dcterms:W3CDTF">2022-11-16T09:10:59Z</dcterms:modified>
</cp:coreProperties>
</file>